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  <sheet name="Kostenkalkulation neu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<sst xmlns="http://schemas.openxmlformats.org/spreadsheetml/2006/main" count="151" uniqueCount="97">
  <si>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</si>
  <si>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</si>
  <si>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</si>
  <si>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</si>
  <si>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</si>
  <si>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</si>
  <si>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</si>
  <si>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</si>
  <si>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</si>
  <si>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</si>
  <si>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</si>
  <si>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</si>
  <si>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</si>
  <si>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</si>
  <si>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</si>
  <si>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</si>
  <si>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</si>
  <si>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</si>
  <si>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</si>
  <si>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</si>
  <si>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</si>
  <si>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</si>
  <si>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</si>
  <si>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</si>
  <si>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</si>
  <si>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</si>
  <si>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</si>
  <si>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</si>
  <si>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</si>
  <si>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</si>
  <si>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</si>
  <si>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</si>
  <si>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</si>
  <si>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</si>
  <si>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</si>
  <si>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</si>
  <si>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</si>
  <si>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</si>
  <si>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</si>
  <si>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</si>
  <si>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</si>
  <si>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</si>
  <si>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</si>
  <si>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</si>
  <si>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</si>
  <si>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</si>
  <si>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</si>
  <si>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</si>
  <si>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</si>
  <si>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</si>
  <si>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</si>
  <si>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</si>
  <si>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</si>
  <si>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</si>
  <si>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</si>
  <si>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</si>
  <si>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</si>
  <si>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</si>
  <si>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</si>
  <si>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</si>
  <si>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</si>
  <si>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</si>
  <si>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</si>
  <si>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</si>
  <si>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</si>
  <si>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</si>
  <si>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Drehleiter mit Korb</t>
  </si>
  <si>
    <t>LUK-251</t>
  </si>
  <si>
    <t>DLK 18-9</t>
  </si>
  <si>
    <t>Type: MB-1120 F</t>
  </si>
  <si>
    <t xml:space="preserve"> WDB 67708315705143</t>
  </si>
  <si>
    <t>13000 34300 5</t>
  </si>
  <si>
    <t>1992</t>
  </si>
  <si>
    <t xml:space="preserve">Fahrzeug: </t>
  </si>
  <si>
    <t>tatsächlich ermittelte Kosten</t>
  </si>
  <si>
    <t>Durchschnitt</t>
  </si>
  <si>
    <t>Kalkulation</t>
  </si>
  <si>
    <t>in Euro</t>
  </si>
  <si>
    <t>1999/2000</t>
  </si>
  <si>
    <t>alt</t>
  </si>
  <si>
    <t>(halbierter Anschaffungswert x 6,5%</t>
  </si>
  <si>
    <t>Mischzinssatz)</t>
  </si>
  <si>
    <t>Einsatzstunden (in h):</t>
  </si>
  <si>
    <t>LUK 251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</si>
  <si>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</si>
  <si>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</si>
  <si>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</si>
  <si>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</si>
  <si>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</si>
  <si>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</si>
  <si>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</si>
  <si>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Einsatzstunden = Kosten in EUR/h</t>
  </si>
  <si>
    <t>Fahrzeug</t>
  </si>
  <si>
    <t>Geräte</t>
  </si>
  <si>
    <t>(halbierter Anschaffungswert x 4,5% Mischzinssatz)</t>
  </si>
  <si>
    <t>343780,00 DM</t>
  </si>
  <si>
    <t xml:space="preserve">Liter 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</si>
</sst>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#,##0.00;[Red]#,##0.00"/>
    <numFmt numFmtId="178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175" fontId="0" fillId="0" borderId="0" xfId="0" applyNumberForma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17" fontId="2" fillId="0" borderId="8" xfId="0" applyNumberFormat="1" applyFont="1" applyBorder="1" applyAlignment="1" quotePrefix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18" applyNumberFormat="1" applyBorder="1" applyAlignment="1">
      <alignment/>
    </xf>
    <xf numFmtId="170" fontId="0" fillId="0" borderId="10" xfId="18" applyBorder="1" applyAlignment="1">
      <alignment/>
    </xf>
    <xf numFmtId="170" fontId="0" fillId="0" borderId="7" xfId="18" applyBorder="1" applyAlignment="1">
      <alignment/>
    </xf>
    <xf numFmtId="170" fontId="0" fillId="0" borderId="11" xfId="18" applyBorder="1" applyAlignment="1">
      <alignment/>
    </xf>
    <xf numFmtId="0" fontId="0" fillId="0" borderId="7" xfId="0" applyBorder="1" applyAlignment="1">
      <alignment/>
    </xf>
    <xf numFmtId="170" fontId="0" fillId="0" borderId="0" xfId="18" applyBorder="1" applyAlignment="1">
      <alignment/>
    </xf>
    <xf numFmtId="170" fontId="0" fillId="0" borderId="6" xfId="18" applyBorder="1" applyAlignment="1">
      <alignment/>
    </xf>
    <xf numFmtId="170" fontId="0" fillId="0" borderId="4" xfId="18" applyBorder="1" applyAlignment="1">
      <alignment/>
    </xf>
    <xf numFmtId="0" fontId="0" fillId="0" borderId="6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0" xfId="18" applyFont="1" applyBorder="1" applyAlignment="1">
      <alignment horizontal="center"/>
    </xf>
    <xf numFmtId="170" fontId="1" fillId="0" borderId="6" xfId="18" applyFont="1" applyBorder="1" applyAlignment="1">
      <alignment/>
    </xf>
    <xf numFmtId="170" fontId="1" fillId="0" borderId="4" xfId="18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17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7" xfId="18" applyNumberFormat="1" applyBorder="1" applyAlignment="1">
      <alignment/>
    </xf>
    <xf numFmtId="2" fontId="0" fillId="0" borderId="6" xfId="18" applyNumberFormat="1" applyBorder="1" applyAlignment="1">
      <alignment/>
    </xf>
    <xf numFmtId="2" fontId="1" fillId="0" borderId="6" xfId="18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" xfId="18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70" fontId="9" fillId="0" borderId="0" xfId="0" applyNumberFormat="1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70" fontId="9" fillId="0" borderId="6" xfId="18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2" fillId="0" borderId="8" xfId="0" applyFont="1" applyBorder="1" applyAlignment="1">
      <alignment shrinkToFit="1"/>
    </xf>
    <xf numFmtId="174" fontId="0" fillId="0" borderId="0" xfId="0" applyNumberFormat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44" sqref="E44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5">
        <v>2005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68"/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70</v>
      </c>
      <c r="F5" s="31"/>
    </row>
    <row r="6" spans="1:6" ht="24.75" customHeight="1">
      <c r="A6" s="30" t="s">
        <v>69</v>
      </c>
      <c r="B6" s="30"/>
      <c r="C6" s="30"/>
      <c r="D6" s="68" t="s">
        <v>65</v>
      </c>
      <c r="E6" s="30" t="s">
        <v>71</v>
      </c>
      <c r="F6" s="31"/>
    </row>
    <row r="7" spans="1:6" ht="24.75" customHeight="1">
      <c r="A7" s="30" t="s">
        <v>52</v>
      </c>
      <c r="B7" s="30"/>
      <c r="C7" s="30"/>
      <c r="D7" s="53">
        <v>175771.92</v>
      </c>
      <c r="E7" s="30" t="s">
        <v>87</v>
      </c>
      <c r="F7" s="130" t="s">
        <v>95</v>
      </c>
    </row>
    <row r="8" spans="1:5" ht="24.75" customHeight="1">
      <c r="A8" s="30" t="s">
        <v>54</v>
      </c>
      <c r="B8" s="30"/>
      <c r="C8" s="30"/>
      <c r="D8" s="73" t="s">
        <v>72</v>
      </c>
      <c r="E8" s="30"/>
    </row>
    <row r="9" spans="1:6" ht="24.75" customHeight="1">
      <c r="A9" s="30" t="s">
        <v>53</v>
      </c>
      <c r="B9" s="30"/>
      <c r="C9" s="30"/>
      <c r="D9" s="30">
        <v>15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69"/>
      <c r="F12" s="69"/>
    </row>
    <row r="13" spans="1:6" ht="12.75">
      <c r="A13" s="11"/>
      <c r="B13" s="11" t="s">
        <v>7</v>
      </c>
      <c r="C13" s="11" t="s">
        <v>6</v>
      </c>
      <c r="D13" s="11"/>
      <c r="E13" s="69"/>
      <c r="F13" s="69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69"/>
      <c r="F14" s="69"/>
    </row>
    <row r="15" spans="1:6" s="33" customFormat="1" ht="20.25" customHeight="1">
      <c r="A15" s="32">
        <f>SUM('Anlage zur Kalkulation'!D30)</f>
        <v>29</v>
      </c>
      <c r="B15" s="132">
        <f>SUM('Anlage zur Kalkulation'!D35)</f>
        <v>250</v>
      </c>
      <c r="C15" s="32">
        <f>SUM('Anlage zur Kalkulation'!H6)</f>
        <v>57</v>
      </c>
      <c r="D15" s="46">
        <f>SUM('Anlage zur Kalkulation'!H11)</f>
        <v>6750</v>
      </c>
      <c r="E15" s="70"/>
      <c r="F15" s="70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69"/>
      <c r="F16" s="69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87</v>
      </c>
    </row>
    <row r="21" spans="1:6" ht="12.75">
      <c r="A21" s="5"/>
      <c r="B21" s="6"/>
      <c r="C21" s="7"/>
      <c r="D21" s="6"/>
      <c r="E21" s="6"/>
      <c r="F21" s="47"/>
    </row>
    <row r="22" spans="1:6" ht="12.75">
      <c r="A22" s="14" t="s">
        <v>25</v>
      </c>
      <c r="B22" s="15"/>
      <c r="C22" s="16"/>
      <c r="D22" s="15"/>
      <c r="E22" s="15"/>
      <c r="F22" s="48">
        <f>SUM('Anlage zur Kalkulation'!H21)</f>
        <v>2290</v>
      </c>
    </row>
    <row r="23" spans="1:6" ht="12.75">
      <c r="A23" s="17"/>
      <c r="B23" s="8"/>
      <c r="C23" s="9"/>
      <c r="D23" s="8"/>
      <c r="E23" s="8"/>
      <c r="F23" s="49"/>
    </row>
    <row r="24" spans="1:6" ht="12.75">
      <c r="A24" s="14" t="s">
        <v>42</v>
      </c>
      <c r="B24" s="15"/>
      <c r="C24" s="16"/>
      <c r="D24" s="133"/>
      <c r="E24" s="134"/>
      <c r="F24" s="48">
        <f>SUM('Anlage zur Kalkulation'!H30)</f>
        <v>970.92</v>
      </c>
    </row>
    <row r="25" spans="1:6" ht="12.75">
      <c r="A25" s="17"/>
      <c r="B25" s="8"/>
      <c r="C25" s="9"/>
      <c r="D25" s="8"/>
      <c r="E25" s="8"/>
      <c r="F25" s="49"/>
    </row>
    <row r="26" spans="1:6" ht="12.75">
      <c r="A26" s="14" t="s">
        <v>43</v>
      </c>
      <c r="B26" s="15"/>
      <c r="C26" s="16"/>
      <c r="D26" s="133"/>
      <c r="E26" s="134"/>
      <c r="F26" s="48">
        <f>SUM('Anlage zur Kalkulation'!H35)</f>
        <v>244.5</v>
      </c>
    </row>
    <row r="27" spans="1:6" ht="12.75">
      <c r="A27" s="17"/>
      <c r="B27" s="8"/>
      <c r="C27" s="9"/>
      <c r="D27" s="8"/>
      <c r="E27" s="8"/>
      <c r="F27" s="49"/>
    </row>
    <row r="28" spans="1:6" ht="12.75">
      <c r="A28" s="14" t="s">
        <v>44</v>
      </c>
      <c r="B28" s="15"/>
      <c r="C28" s="16"/>
      <c r="D28" s="37"/>
      <c r="E28" s="15"/>
      <c r="F28" s="48">
        <f>SUM('Anlage zur Kalkulation'!H41)</f>
        <v>230</v>
      </c>
    </row>
    <row r="29" spans="1:6" ht="12.75">
      <c r="A29" s="17"/>
      <c r="B29" s="8"/>
      <c r="C29" s="9"/>
      <c r="D29" s="8"/>
      <c r="E29" s="8"/>
      <c r="F29" s="49"/>
    </row>
    <row r="30" spans="1:6" ht="12.75">
      <c r="A30" s="14" t="s">
        <v>45</v>
      </c>
      <c r="B30" s="15"/>
      <c r="C30" s="16"/>
      <c r="D30" s="15"/>
      <c r="E30" s="15"/>
      <c r="F30" s="48">
        <f>SUM('Anlage zur Kalkulation'!H48)</f>
        <v>269.7</v>
      </c>
    </row>
    <row r="31" spans="1:6" ht="12.75">
      <c r="A31" s="17"/>
      <c r="B31" s="8"/>
      <c r="C31" s="9"/>
      <c r="D31" s="8"/>
      <c r="E31" s="8"/>
      <c r="F31" s="49"/>
    </row>
    <row r="32" spans="1:6" ht="12.75">
      <c r="A32" s="14" t="s">
        <v>46</v>
      </c>
      <c r="B32" s="15"/>
      <c r="C32" s="16"/>
      <c r="D32" s="15"/>
      <c r="E32" s="15"/>
      <c r="F32" s="48">
        <f>D7/D9</f>
        <v>11718.128</v>
      </c>
    </row>
    <row r="33" spans="1:6" ht="12.75">
      <c r="A33" s="17"/>
      <c r="B33" s="8"/>
      <c r="C33" s="9"/>
      <c r="D33" s="8" t="s">
        <v>60</v>
      </c>
      <c r="E33" s="8"/>
      <c r="F33" s="49"/>
    </row>
    <row r="34" spans="1:6" ht="12.75">
      <c r="A34" s="17" t="s">
        <v>3</v>
      </c>
      <c r="B34" s="8"/>
      <c r="C34" s="9"/>
      <c r="D34" s="66">
        <v>140617.54</v>
      </c>
      <c r="E34" s="8" t="s">
        <v>87</v>
      </c>
      <c r="F34" s="49">
        <f>(D7-D34)/2*4.5%</f>
        <v>790.97355</v>
      </c>
    </row>
    <row r="35" spans="1:6" ht="12.75">
      <c r="A35" s="27" t="s">
        <v>94</v>
      </c>
      <c r="B35" s="15"/>
      <c r="C35" s="16"/>
      <c r="D35" s="15"/>
      <c r="E35" s="15"/>
      <c r="F35" s="48"/>
    </row>
    <row r="36" spans="1:6" ht="12.75">
      <c r="A36" s="18"/>
      <c r="B36" s="8"/>
      <c r="C36" s="9"/>
      <c r="D36" s="8"/>
      <c r="E36" s="8"/>
      <c r="F36" s="49"/>
    </row>
    <row r="37" spans="1:6" ht="13.5" thickBot="1">
      <c r="A37" s="35" t="s">
        <v>4</v>
      </c>
      <c r="B37" s="8"/>
      <c r="C37" s="9"/>
      <c r="D37" s="8"/>
      <c r="E37" s="8"/>
      <c r="F37" s="50">
        <f>SUM(F21:F34)</f>
        <v>16514.22155</v>
      </c>
    </row>
    <row r="38" spans="1:6" ht="12.75">
      <c r="A38" s="19"/>
      <c r="B38" s="20"/>
      <c r="C38" s="23"/>
      <c r="D38" s="20"/>
      <c r="E38" s="20"/>
      <c r="F38" s="51"/>
    </row>
    <row r="39" spans="1:6" ht="12.75">
      <c r="A39" s="36" t="s">
        <v>5</v>
      </c>
      <c r="B39" s="8"/>
      <c r="C39" s="9"/>
      <c r="D39" s="8"/>
      <c r="E39" s="8"/>
      <c r="F39" s="67">
        <f>F37/C15</f>
        <v>289.7231850877193</v>
      </c>
    </row>
    <row r="40" spans="1:6" ht="13.5" thickBot="1">
      <c r="A40" s="21" t="s">
        <v>91</v>
      </c>
      <c r="B40" s="22"/>
      <c r="C40" s="24"/>
      <c r="D40" s="22"/>
      <c r="E40" s="22"/>
      <c r="F40" s="52"/>
    </row>
    <row r="41" spans="1:6" ht="12.75">
      <c r="A41" s="19"/>
      <c r="B41" s="20"/>
      <c r="C41" s="23"/>
      <c r="D41" s="20"/>
      <c r="E41" s="20"/>
      <c r="F41" s="51"/>
    </row>
    <row r="42" spans="1:6" ht="12.75">
      <c r="A42" s="36"/>
      <c r="B42" s="8"/>
      <c r="C42" s="9"/>
      <c r="D42" s="8"/>
      <c r="E42" s="8"/>
      <c r="F42" s="67"/>
    </row>
    <row r="43" spans="1:6" ht="13.5" thickBot="1">
      <c r="A43" s="21"/>
      <c r="B43" s="22"/>
      <c r="C43" s="24"/>
      <c r="D43" s="22"/>
      <c r="E43" s="22"/>
      <c r="F43" s="52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6">
      <selection activeCell="E42" sqref="E42"/>
    </sheetView>
  </sheetViews>
  <sheetFormatPr defaultColWidth="11.421875" defaultRowHeight="12.75"/>
  <cols>
    <col min="3" max="3" width="8.140625" style="0" customWidth="1"/>
    <col min="6" max="6" width="9.421875" style="0" customWidth="1"/>
    <col min="7" max="7" width="12.28125" style="0" customWidth="1"/>
    <col min="8" max="8" width="12.28125" style="42" customWidth="1"/>
    <col min="9" max="9" width="4.140625" style="0" customWidth="1"/>
  </cols>
  <sheetData>
    <row r="1" spans="1:2" ht="12.75">
      <c r="A1" s="40" t="s">
        <v>14</v>
      </c>
      <c r="B1" s="39"/>
    </row>
    <row r="2" spans="1:2" ht="12.75">
      <c r="A2" s="39"/>
      <c r="B2" s="39"/>
    </row>
    <row r="3" spans="1:9" ht="12.75">
      <c r="A3" s="39" t="s">
        <v>17</v>
      </c>
      <c r="B3" s="39"/>
      <c r="D3" t="s">
        <v>18</v>
      </c>
      <c r="H3" s="61">
        <v>12</v>
      </c>
      <c r="I3" t="s">
        <v>0</v>
      </c>
    </row>
    <row r="4" spans="1:9" ht="12.75">
      <c r="A4" s="39"/>
      <c r="B4" s="39"/>
      <c r="D4" t="s">
        <v>19</v>
      </c>
      <c r="H4" s="61">
        <v>25</v>
      </c>
      <c r="I4" t="s">
        <v>0</v>
      </c>
    </row>
    <row r="5" spans="1:9" ht="12.75">
      <c r="A5" s="39"/>
      <c r="B5" s="39"/>
      <c r="D5" t="s">
        <v>20</v>
      </c>
      <c r="H5" s="62">
        <v>20</v>
      </c>
      <c r="I5" t="s">
        <v>0</v>
      </c>
    </row>
    <row r="6" spans="1:9" ht="12.75">
      <c r="A6" s="39"/>
      <c r="B6" s="39"/>
      <c r="G6" s="39" t="s">
        <v>21</v>
      </c>
      <c r="H6" s="71">
        <f>SUM(H3:H5)</f>
        <v>57</v>
      </c>
      <c r="I6" s="39" t="s">
        <v>0</v>
      </c>
    </row>
    <row r="7" spans="1:2" ht="12.75">
      <c r="A7" s="39"/>
      <c r="B7" s="39"/>
    </row>
    <row r="8" spans="1:2" ht="12.75">
      <c r="A8" s="39"/>
      <c r="B8" s="39"/>
    </row>
    <row r="9" spans="1:9" ht="12.75">
      <c r="A9" s="39" t="s">
        <v>22</v>
      </c>
      <c r="B9" s="39"/>
      <c r="D9" t="s">
        <v>23</v>
      </c>
      <c r="H9" s="61">
        <v>250</v>
      </c>
      <c r="I9" t="s">
        <v>1</v>
      </c>
    </row>
    <row r="10" spans="1:9" ht="12.75">
      <c r="A10" s="39"/>
      <c r="B10" s="39"/>
      <c r="D10" t="s">
        <v>24</v>
      </c>
      <c r="H10" s="62">
        <v>6500</v>
      </c>
      <c r="I10" t="s">
        <v>1</v>
      </c>
    </row>
    <row r="11" spans="1:9" ht="12.75">
      <c r="A11" s="39"/>
      <c r="B11" s="39"/>
      <c r="G11" s="41" t="s">
        <v>21</v>
      </c>
      <c r="H11" s="71">
        <f>SUM(H9:H10)</f>
        <v>6750</v>
      </c>
      <c r="I11" s="39" t="s">
        <v>1</v>
      </c>
    </row>
    <row r="12" spans="1:2" ht="12.75">
      <c r="A12" s="39"/>
      <c r="B12" s="39"/>
    </row>
    <row r="13" spans="1:2" ht="12.75">
      <c r="A13" s="39"/>
      <c r="B13" s="39"/>
    </row>
    <row r="14" spans="1:4" ht="12.75">
      <c r="A14" s="39" t="s">
        <v>25</v>
      </c>
      <c r="B14" s="39"/>
      <c r="D14" t="s">
        <v>84</v>
      </c>
    </row>
    <row r="15" spans="1:9" ht="12.75">
      <c r="A15" s="39" t="s">
        <v>26</v>
      </c>
      <c r="B15" s="39"/>
      <c r="D15" t="s">
        <v>85</v>
      </c>
      <c r="H15" s="55">
        <v>2000</v>
      </c>
      <c r="I15" t="s">
        <v>87</v>
      </c>
    </row>
    <row r="16" spans="1:8" ht="12.75">
      <c r="A16" s="39"/>
      <c r="B16" s="39"/>
      <c r="D16" t="s">
        <v>27</v>
      </c>
      <c r="H16" s="55"/>
    </row>
    <row r="17" spans="1:9" ht="12.75">
      <c r="A17" s="39"/>
      <c r="B17" s="39"/>
      <c r="D17" t="s">
        <v>86</v>
      </c>
      <c r="H17" s="55">
        <v>180</v>
      </c>
      <c r="I17" t="s">
        <v>87</v>
      </c>
    </row>
    <row r="18" spans="1:8" ht="2.25" customHeight="1">
      <c r="A18" s="39"/>
      <c r="B18" s="39"/>
      <c r="H18" s="55"/>
    </row>
    <row r="19" spans="1:9" ht="12.75">
      <c r="A19" s="39"/>
      <c r="B19" s="39"/>
      <c r="D19" t="s">
        <v>47</v>
      </c>
      <c r="H19" s="55">
        <v>0</v>
      </c>
      <c r="I19" t="s">
        <v>87</v>
      </c>
    </row>
    <row r="20" spans="1:9" ht="12.75">
      <c r="A20" s="39"/>
      <c r="B20" s="39"/>
      <c r="D20" t="s">
        <v>48</v>
      </c>
      <c r="H20" s="56">
        <v>110</v>
      </c>
      <c r="I20" t="s">
        <v>87</v>
      </c>
    </row>
    <row r="21" spans="1:9" ht="12.75">
      <c r="A21" s="39"/>
      <c r="B21" s="39"/>
      <c r="G21" s="39" t="s">
        <v>21</v>
      </c>
      <c r="H21" s="57">
        <f>SUM(H14:H20)</f>
        <v>2290</v>
      </c>
      <c r="I21" s="39" t="s">
        <v>87</v>
      </c>
    </row>
    <row r="22" spans="1:6" ht="12.75">
      <c r="A22" s="39"/>
      <c r="B22" s="39"/>
      <c r="F22" s="38"/>
    </row>
    <row r="23" spans="1:2" ht="12.75">
      <c r="A23" s="39"/>
      <c r="B23" s="39"/>
    </row>
    <row r="24" spans="1:2" ht="12.75">
      <c r="A24" s="39"/>
      <c r="B24" s="39"/>
    </row>
    <row r="25" spans="1:6" ht="12.75">
      <c r="A25" s="39" t="s">
        <v>28</v>
      </c>
      <c r="B25" s="39"/>
      <c r="D25" t="s">
        <v>29</v>
      </c>
      <c r="F25" s="38"/>
    </row>
    <row r="26" spans="1:9" ht="12.75">
      <c r="A26" s="39"/>
      <c r="B26" s="39"/>
      <c r="D26">
        <v>18</v>
      </c>
      <c r="E26" t="s">
        <v>30</v>
      </c>
      <c r="F26" s="58">
        <v>33.48</v>
      </c>
      <c r="G26" s="59" t="s">
        <v>87</v>
      </c>
      <c r="H26" s="60">
        <f>D26*F26</f>
        <v>602.64</v>
      </c>
      <c r="I26" t="s">
        <v>87</v>
      </c>
    </row>
    <row r="27" spans="1:8" ht="12.75">
      <c r="A27" s="39"/>
      <c r="B27" s="39"/>
      <c r="F27" s="58"/>
      <c r="H27" s="61"/>
    </row>
    <row r="28" spans="1:8" ht="12.75">
      <c r="A28" s="39"/>
      <c r="B28" s="39"/>
      <c r="D28" t="s">
        <v>31</v>
      </c>
      <c r="F28" s="58"/>
      <c r="H28" s="61"/>
    </row>
    <row r="29" spans="1:9" ht="12.75">
      <c r="A29" s="39"/>
      <c r="B29" s="39"/>
      <c r="D29" s="54">
        <v>11</v>
      </c>
      <c r="E29" t="s">
        <v>30</v>
      </c>
      <c r="F29" s="58">
        <v>33.48</v>
      </c>
      <c r="G29" t="s">
        <v>87</v>
      </c>
      <c r="H29" s="62">
        <f>D29*F29</f>
        <v>368.28</v>
      </c>
      <c r="I29" t="s">
        <v>87</v>
      </c>
    </row>
    <row r="30" spans="1:9" ht="12.75">
      <c r="A30" s="39"/>
      <c r="B30" s="39"/>
      <c r="D30">
        <f>SUM(D26:D29)</f>
        <v>29</v>
      </c>
      <c r="G30" s="39" t="s">
        <v>21</v>
      </c>
      <c r="H30" s="63">
        <f>SUM(H26:H29)</f>
        <v>970.92</v>
      </c>
      <c r="I30" s="39" t="s">
        <v>87</v>
      </c>
    </row>
    <row r="31" spans="1:2" ht="12.75">
      <c r="A31" s="39"/>
      <c r="B31" s="39"/>
    </row>
    <row r="32" spans="1:2" ht="12.75">
      <c r="A32" s="39"/>
      <c r="B32" s="39"/>
    </row>
    <row r="33" spans="1:9" ht="12.75">
      <c r="A33" s="39" t="s">
        <v>32</v>
      </c>
      <c r="B33" s="39"/>
      <c r="C33" t="s">
        <v>92</v>
      </c>
      <c r="D33" s="109">
        <v>190</v>
      </c>
      <c r="E33" t="s">
        <v>56</v>
      </c>
      <c r="F33">
        <v>0.93</v>
      </c>
      <c r="G33" t="s">
        <v>89</v>
      </c>
      <c r="H33" s="128">
        <f>F33*D33</f>
        <v>176.70000000000002</v>
      </c>
      <c r="I33" s="59" t="s">
        <v>87</v>
      </c>
    </row>
    <row r="34" spans="1:9" ht="12.75">
      <c r="A34" s="39"/>
      <c r="B34" s="39"/>
      <c r="C34" t="s">
        <v>93</v>
      </c>
      <c r="D34" s="109">
        <v>60</v>
      </c>
      <c r="E34" t="s">
        <v>56</v>
      </c>
      <c r="F34" s="131">
        <v>1.13</v>
      </c>
      <c r="G34" t="s">
        <v>89</v>
      </c>
      <c r="H34" s="128">
        <f>F34*D34</f>
        <v>67.8</v>
      </c>
      <c r="I34" t="s">
        <v>87</v>
      </c>
    </row>
    <row r="35" spans="1:9" ht="12.75">
      <c r="A35" s="39"/>
      <c r="B35" s="39"/>
      <c r="D35" s="109">
        <f>SUM(D33:D34)</f>
        <v>250</v>
      </c>
      <c r="E35" t="s">
        <v>96</v>
      </c>
      <c r="H35" s="129">
        <f>SUM(H33:H34)</f>
        <v>244.5</v>
      </c>
      <c r="I35" s="39" t="s">
        <v>87</v>
      </c>
    </row>
    <row r="36" spans="1:2" ht="12.75">
      <c r="A36" s="39"/>
      <c r="B36" s="39"/>
    </row>
    <row r="37" spans="1:8" ht="12.75">
      <c r="A37" s="39" t="s">
        <v>33</v>
      </c>
      <c r="B37" s="39"/>
      <c r="D37" t="s">
        <v>34</v>
      </c>
      <c r="G37" s="39"/>
      <c r="H37" s="64"/>
    </row>
    <row r="38" spans="1:9" ht="12.75">
      <c r="A38" s="39"/>
      <c r="B38" s="39"/>
      <c r="D38" t="s">
        <v>35</v>
      </c>
      <c r="G38" t="s">
        <v>88</v>
      </c>
      <c r="H38" s="55">
        <v>170</v>
      </c>
      <c r="I38" t="s">
        <v>87</v>
      </c>
    </row>
    <row r="39" spans="1:8" ht="12.75">
      <c r="A39" s="39"/>
      <c r="B39" s="39"/>
      <c r="D39" t="s">
        <v>36</v>
      </c>
      <c r="H39" s="55"/>
    </row>
    <row r="40" spans="1:9" ht="12.75">
      <c r="A40" s="39"/>
      <c r="B40" s="39"/>
      <c r="D40" t="s">
        <v>37</v>
      </c>
      <c r="H40" s="56">
        <v>60</v>
      </c>
      <c r="I40" t="s">
        <v>87</v>
      </c>
    </row>
    <row r="41" spans="7:9" ht="12.75">
      <c r="G41" s="39" t="s">
        <v>21</v>
      </c>
      <c r="H41" s="65">
        <f>SUM(H37:H40)</f>
        <v>230</v>
      </c>
      <c r="I41" s="39" t="s">
        <v>87</v>
      </c>
    </row>
    <row r="43" ht="12.75">
      <c r="H43" s="44"/>
    </row>
    <row r="44" spans="1:8" ht="12.75">
      <c r="A44" s="39" t="s">
        <v>38</v>
      </c>
      <c r="D44" s="54" t="s">
        <v>57</v>
      </c>
      <c r="G44" s="39"/>
      <c r="H44" s="43"/>
    </row>
    <row r="45" spans="2:9" ht="12.75">
      <c r="B45">
        <v>350</v>
      </c>
      <c r="C45" t="s">
        <v>58</v>
      </c>
      <c r="D45">
        <v>0.35</v>
      </c>
      <c r="E45" t="s">
        <v>87</v>
      </c>
      <c r="F45" t="s">
        <v>49</v>
      </c>
      <c r="G45" t="s">
        <v>59</v>
      </c>
      <c r="H45" s="55">
        <f>B45*D45</f>
        <v>122.49999999999999</v>
      </c>
      <c r="I45" t="s">
        <v>87</v>
      </c>
    </row>
    <row r="46" spans="2:9" ht="12.75">
      <c r="B46">
        <v>275</v>
      </c>
      <c r="C46" t="s">
        <v>58</v>
      </c>
      <c r="D46" s="109">
        <v>0.4</v>
      </c>
      <c r="E46" t="s">
        <v>87</v>
      </c>
      <c r="F46" t="s">
        <v>50</v>
      </c>
      <c r="G46" t="s">
        <v>59</v>
      </c>
      <c r="H46" s="55">
        <f>B46*D46</f>
        <v>110</v>
      </c>
      <c r="I46" t="s">
        <v>87</v>
      </c>
    </row>
    <row r="47" spans="3:9" ht="12.75">
      <c r="C47" t="s">
        <v>90</v>
      </c>
      <c r="H47" s="56">
        <f>(H46+H45)*16%</f>
        <v>37.2</v>
      </c>
      <c r="I47" t="s">
        <v>87</v>
      </c>
    </row>
    <row r="48" spans="7:9" ht="12.75">
      <c r="G48" s="39" t="s">
        <v>21</v>
      </c>
      <c r="H48" s="57">
        <f>SUM(H45:H47)</f>
        <v>269.7</v>
      </c>
      <c r="I48" s="39" t="s">
        <v>87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C8">
      <selection activeCell="F24" sqref="F24"/>
    </sheetView>
  </sheetViews>
  <sheetFormatPr defaultColWidth="11.421875" defaultRowHeight="12.75"/>
  <cols>
    <col min="2" max="2" width="19.7109375" style="0" customWidth="1"/>
    <col min="3" max="4" width="15.7109375" style="0" customWidth="1"/>
    <col min="5" max="5" width="16.57421875" style="109" customWidth="1"/>
    <col min="6" max="6" width="17.28125" style="0" customWidth="1"/>
    <col min="7" max="7" width="16.57421875" style="0" customWidth="1"/>
  </cols>
  <sheetData>
    <row r="2" ht="13.5" thickBot="1"/>
    <row r="3" spans="1:8" ht="12.75" customHeight="1">
      <c r="A3" s="74" t="s">
        <v>73</v>
      </c>
      <c r="B3" s="104" t="s">
        <v>68</v>
      </c>
      <c r="C3" s="135" t="s">
        <v>74</v>
      </c>
      <c r="D3" s="136"/>
      <c r="E3" s="110" t="s">
        <v>75</v>
      </c>
      <c r="F3" s="75" t="s">
        <v>76</v>
      </c>
      <c r="G3" s="75" t="s">
        <v>76</v>
      </c>
      <c r="H3" s="76" t="s">
        <v>77</v>
      </c>
    </row>
    <row r="4" spans="1:8" ht="19.5" customHeight="1" thickBot="1">
      <c r="A4" s="77" t="s">
        <v>83</v>
      </c>
      <c r="B4" s="78"/>
      <c r="C4" s="79">
        <v>1999</v>
      </c>
      <c r="D4" s="80">
        <v>2000</v>
      </c>
      <c r="E4" s="111" t="s">
        <v>78</v>
      </c>
      <c r="F4" s="81" t="s">
        <v>79</v>
      </c>
      <c r="G4" s="81">
        <v>2002</v>
      </c>
      <c r="H4" s="82"/>
    </row>
    <row r="5" spans="1:8" ht="12.75">
      <c r="A5" s="83"/>
      <c r="B5" s="84"/>
      <c r="C5" s="8"/>
      <c r="D5" s="85"/>
      <c r="E5" s="112"/>
      <c r="F5" s="9"/>
      <c r="G5" s="8"/>
      <c r="H5" s="85"/>
    </row>
    <row r="6" spans="1:8" ht="12.75">
      <c r="A6" s="86" t="s">
        <v>25</v>
      </c>
      <c r="B6" s="87"/>
      <c r="C6" s="48">
        <v>10181.11</v>
      </c>
      <c r="D6" s="106">
        <v>4874.98</v>
      </c>
      <c r="E6" s="113">
        <f>SUM(C6+D6)/2</f>
        <v>7528.045</v>
      </c>
      <c r="F6" s="90"/>
      <c r="G6" s="88">
        <v>6200</v>
      </c>
      <c r="H6" s="91"/>
    </row>
    <row r="7" spans="1:8" ht="12.75">
      <c r="A7" s="83"/>
      <c r="B7" s="84"/>
      <c r="C7" s="49"/>
      <c r="D7" s="107"/>
      <c r="E7" s="114"/>
      <c r="F7" s="94"/>
      <c r="G7" s="92"/>
      <c r="H7" s="95"/>
    </row>
    <row r="8" spans="1:8" ht="12.75">
      <c r="A8" s="86" t="s">
        <v>42</v>
      </c>
      <c r="B8" s="87"/>
      <c r="C8" s="48">
        <v>1745.29</v>
      </c>
      <c r="D8" s="106">
        <v>1367.93</v>
      </c>
      <c r="E8" s="113">
        <f>SUM(C8+D8)/2</f>
        <v>1556.6100000000001</v>
      </c>
      <c r="F8" s="90"/>
      <c r="G8" s="88">
        <v>1545.6</v>
      </c>
      <c r="H8" s="91"/>
    </row>
    <row r="9" spans="1:8" ht="12.75">
      <c r="A9" s="83"/>
      <c r="B9" s="84"/>
      <c r="C9" s="49"/>
      <c r="D9" s="107"/>
      <c r="E9" s="114"/>
      <c r="F9" s="94"/>
      <c r="G9" s="92"/>
      <c r="H9" s="95"/>
    </row>
    <row r="10" spans="1:8" ht="12.75">
      <c r="A10" s="86" t="s">
        <v>43</v>
      </c>
      <c r="B10" s="87"/>
      <c r="C10" s="105">
        <v>467.73</v>
      </c>
      <c r="D10" s="108">
        <v>437.3</v>
      </c>
      <c r="E10" s="113">
        <f>SUM(C10+D10)/2</f>
        <v>452.515</v>
      </c>
      <c r="F10" s="90"/>
      <c r="G10" s="88">
        <v>553.6</v>
      </c>
      <c r="H10" s="91"/>
    </row>
    <row r="11" spans="1:8" ht="12.75">
      <c r="A11" s="83"/>
      <c r="B11" s="84"/>
      <c r="C11" s="49"/>
      <c r="D11" s="107"/>
      <c r="E11" s="114"/>
      <c r="F11" s="94"/>
      <c r="G11" s="92"/>
      <c r="H11" s="95"/>
    </row>
    <row r="12" spans="1:8" ht="12.75">
      <c r="A12" s="86" t="s">
        <v>44</v>
      </c>
      <c r="B12" s="96"/>
      <c r="C12" s="48">
        <v>291.06</v>
      </c>
      <c r="D12" s="106">
        <v>315.86</v>
      </c>
      <c r="E12" s="113">
        <f>SUM(C12+D12)/2</f>
        <v>303.46000000000004</v>
      </c>
      <c r="F12" s="90"/>
      <c r="G12" s="88">
        <v>350</v>
      </c>
      <c r="H12" s="91"/>
    </row>
    <row r="13" spans="1:8" ht="12.75">
      <c r="A13" s="83"/>
      <c r="B13" s="84"/>
      <c r="C13" s="49"/>
      <c r="D13" s="107"/>
      <c r="E13" s="114"/>
      <c r="F13" s="94"/>
      <c r="G13" s="92"/>
      <c r="H13" s="95"/>
    </row>
    <row r="14" spans="1:8" ht="12.75">
      <c r="A14" s="86" t="s">
        <v>45</v>
      </c>
      <c r="B14" s="96"/>
      <c r="C14" s="48">
        <v>525.4</v>
      </c>
      <c r="D14" s="106">
        <v>461.43</v>
      </c>
      <c r="E14" s="113">
        <f>SUM(C14+D14)/2</f>
        <v>493.41499999999996</v>
      </c>
      <c r="F14" s="90"/>
      <c r="G14" s="88">
        <v>463.45</v>
      </c>
      <c r="H14" s="91"/>
    </row>
    <row r="15" spans="1:8" ht="12.75">
      <c r="A15" s="83"/>
      <c r="B15" s="84"/>
      <c r="C15" s="49"/>
      <c r="D15" s="107"/>
      <c r="E15" s="114"/>
      <c r="F15" s="94"/>
      <c r="G15" s="92"/>
      <c r="H15" s="95"/>
    </row>
    <row r="16" spans="1:8" ht="12.75">
      <c r="A16" s="86" t="s">
        <v>46</v>
      </c>
      <c r="B16" s="96"/>
      <c r="C16" s="48">
        <v>22918.66</v>
      </c>
      <c r="D16" s="106">
        <v>22918.66</v>
      </c>
      <c r="E16" s="113">
        <f>SUM(C16+D16)/2</f>
        <v>22918.66</v>
      </c>
      <c r="F16" s="90"/>
      <c r="G16" s="88">
        <v>22918.67</v>
      </c>
      <c r="H16" s="91"/>
    </row>
    <row r="17" spans="1:8" ht="12.75">
      <c r="A17" s="83"/>
      <c r="B17" s="84"/>
      <c r="C17" s="49"/>
      <c r="D17" s="107"/>
      <c r="E17" s="114"/>
      <c r="F17" s="94"/>
      <c r="G17" s="92"/>
      <c r="H17" s="95"/>
    </row>
    <row r="18" spans="1:8" ht="12.75">
      <c r="A18" s="17" t="s">
        <v>3</v>
      </c>
      <c r="B18" s="9"/>
      <c r="C18" s="49"/>
      <c r="D18" s="107"/>
      <c r="E18" s="114"/>
      <c r="F18" s="94"/>
      <c r="H18" s="95"/>
    </row>
    <row r="19" spans="1:8" ht="12.75">
      <c r="A19" s="17" t="s">
        <v>80</v>
      </c>
      <c r="B19" s="8"/>
      <c r="C19" s="121">
        <v>2234.57</v>
      </c>
      <c r="D19" s="107">
        <v>2234.57</v>
      </c>
      <c r="E19" s="120">
        <f>SUM(C19+D19)/2</f>
        <v>2234.57</v>
      </c>
      <c r="F19" s="94"/>
      <c r="G19" s="92">
        <v>2234.57</v>
      </c>
      <c r="H19" s="95"/>
    </row>
    <row r="20" spans="1:8" ht="12.75">
      <c r="A20" s="14" t="s">
        <v>81</v>
      </c>
      <c r="B20" s="16"/>
      <c r="C20" s="88"/>
      <c r="D20" s="89"/>
      <c r="E20" s="113"/>
      <c r="F20" s="90"/>
      <c r="G20" s="88"/>
      <c r="H20" s="91"/>
    </row>
    <row r="21" spans="1:8" ht="12.75">
      <c r="A21" s="17"/>
      <c r="B21" s="9"/>
      <c r="C21" s="92"/>
      <c r="D21" s="93"/>
      <c r="E21" s="114"/>
      <c r="F21" s="94"/>
      <c r="G21" s="92"/>
      <c r="H21" s="95"/>
    </row>
    <row r="22" spans="1:8" ht="12.75">
      <c r="A22" s="97" t="s">
        <v>4</v>
      </c>
      <c r="B22" s="98"/>
      <c r="C22" s="99">
        <f>SUM(C6:C21)</f>
        <v>38363.82</v>
      </c>
      <c r="D22" s="100">
        <f>SUM(D6:D21)</f>
        <v>32610.73</v>
      </c>
      <c r="E22" s="115">
        <f>SUM(E6:E21)</f>
        <v>35487.275</v>
      </c>
      <c r="F22" s="101"/>
      <c r="G22" s="99">
        <v>34265.89</v>
      </c>
      <c r="H22" s="95"/>
    </row>
    <row r="23" spans="1:8" ht="12.75">
      <c r="A23" s="14"/>
      <c r="B23" s="16"/>
      <c r="C23" s="15"/>
      <c r="D23" s="91"/>
      <c r="E23" s="116"/>
      <c r="F23" s="72"/>
      <c r="G23" s="37"/>
      <c r="H23" s="91"/>
    </row>
    <row r="24" spans="1:8" ht="12.75">
      <c r="A24" s="17"/>
      <c r="B24" s="9"/>
      <c r="C24" s="8"/>
      <c r="D24" s="95"/>
      <c r="E24" s="117"/>
      <c r="F24" s="102"/>
      <c r="G24" s="69"/>
      <c r="H24" s="95"/>
    </row>
    <row r="25" spans="1:8" ht="12.75">
      <c r="A25" s="17" t="s">
        <v>82</v>
      </c>
      <c r="B25" s="9"/>
      <c r="C25" s="119">
        <v>74.2</v>
      </c>
      <c r="D25" s="118">
        <v>40.95</v>
      </c>
      <c r="E25" s="114">
        <f>SUM(C25+D25)/2</f>
        <v>57.575</v>
      </c>
      <c r="F25" s="102"/>
      <c r="G25" s="119">
        <v>55</v>
      </c>
      <c r="H25" s="95"/>
    </row>
    <row r="26" spans="1:8" ht="12.75">
      <c r="A26" s="17"/>
      <c r="B26" s="9"/>
      <c r="C26" s="8"/>
      <c r="D26" s="95"/>
      <c r="E26" s="117"/>
      <c r="F26" s="102"/>
      <c r="G26" s="69"/>
      <c r="H26" s="95"/>
    </row>
    <row r="27" spans="1:8" ht="15">
      <c r="A27" s="97" t="s">
        <v>21</v>
      </c>
      <c r="B27" s="103"/>
      <c r="C27" s="122">
        <v>517.03</v>
      </c>
      <c r="D27" s="123">
        <v>796.35</v>
      </c>
      <c r="E27" s="124">
        <f>SUM(C27+D27)/2</f>
        <v>656.69</v>
      </c>
      <c r="F27" s="125"/>
      <c r="G27" s="127">
        <v>623.02</v>
      </c>
      <c r="H27" s="126">
        <v>318.54</v>
      </c>
    </row>
    <row r="28" spans="1:8" ht="12.75">
      <c r="A28" s="14"/>
      <c r="B28" s="16"/>
      <c r="C28" s="15"/>
      <c r="D28" s="91"/>
      <c r="E28" s="116"/>
      <c r="F28" s="16"/>
      <c r="G28" s="14"/>
      <c r="H28" s="91"/>
    </row>
  </sheetData>
  <mergeCells count="1">
    <mergeCell ref="C3:D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2005-01-26T10:00:25Z</cp:lastPrinted>
  <dcterms:created xsi:type="dcterms:W3CDTF">2000-09-05T07:32:42Z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