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80" windowHeight="5775" tabRatio="601" activeTab="0"/>
  </bookViews>
  <sheets>
    <sheet name="Fahrzeugstammdaten" sheetId="1" r:id="rId1"/>
    <sheet name="Anlage zur Kalkulation" sheetId="2" r:id="rId2"/>
    <sheet name="Kostenkalkulation neu" sheetId="3" r:id="rId3"/>
  </sheets>
  <definedNames/>
  <calcPr fullCalcOnLoad="1"/>
</workbook>
</file>

<file path=xl/sharedStrings.xml><?xml version="1.0" encoding="utf-8"?>
<sst xmlns="http://schemas.openxmlformats.org/spreadsheetml/2006/main" count="151" uniqueCount="97">
  <si>
    <t>h</t>
  </si>
  <si>
    <t>km</t>
  </si>
  <si>
    <t>l</t>
  </si>
  <si>
    <t>Verzinsung d. Anlagevermögens</t>
  </si>
  <si>
    <t>Zwischensumme gesamt:</t>
  </si>
  <si>
    <t>Zwischensumme</t>
  </si>
  <si>
    <t>stunden</t>
  </si>
  <si>
    <t>verbrauch</t>
  </si>
  <si>
    <t>Kraftstoff-</t>
  </si>
  <si>
    <t>sachlich richtig:.....................................</t>
  </si>
  <si>
    <t>rechnerisch richtig:...................................................</t>
  </si>
  <si>
    <t>gesamt</t>
  </si>
  <si>
    <t>Ausgabeart:</t>
  </si>
  <si>
    <t>Einzelnachweis siehe Anlage</t>
  </si>
  <si>
    <t>Anlage zur Kalkulation:</t>
  </si>
  <si>
    <t>Einsatz-</t>
  </si>
  <si>
    <t>Bemerkungen</t>
  </si>
  <si>
    <t>0.3 Einsatzstunden:</t>
  </si>
  <si>
    <t>für Ausbildung/Übung</t>
  </si>
  <si>
    <t>für Einsätze</t>
  </si>
  <si>
    <t>für städtische Aufgaben</t>
  </si>
  <si>
    <t>Gesamt:</t>
  </si>
  <si>
    <t>0.4 Laufleistung:</t>
  </si>
  <si>
    <t>Laufleistung des Fahrzeuges im km</t>
  </si>
  <si>
    <t xml:space="preserve">Laufleistung der Pumpe (Umrechnung in km) </t>
  </si>
  <si>
    <t>1. Instandhaltungskosten</t>
  </si>
  <si>
    <t xml:space="preserve">     (Fremdreparaturen)</t>
  </si>
  <si>
    <t>Kosten für TÜV und Revisionen/Prüfungen</t>
  </si>
  <si>
    <t>2. Eigenleistungen:</t>
  </si>
  <si>
    <t>Prüfungen, Pflege und Reparatur der Geräte</t>
  </si>
  <si>
    <t>h (A7) x</t>
  </si>
  <si>
    <t>Fahrzeugpflege</t>
  </si>
  <si>
    <t xml:space="preserve">3. Kraftstoffe: </t>
  </si>
  <si>
    <t>4. Pflegemittel/Betriebsstoffe:</t>
  </si>
  <si>
    <t>Kosten für Öle,Fett- und Schmierstoffe</t>
  </si>
  <si>
    <t>Kosten für Pflegemittel</t>
  </si>
  <si>
    <t>anteilige Kosten für Kärcher</t>
  </si>
  <si>
    <t>anteilige Kosten für Ölabscheider</t>
  </si>
  <si>
    <t>5. Kfz.-Versicherung:</t>
  </si>
  <si>
    <t>Standort:</t>
  </si>
  <si>
    <t>Eigenleistung</t>
  </si>
  <si>
    <t>Laufleistung</t>
  </si>
  <si>
    <t>2. Eigenleistungen</t>
  </si>
  <si>
    <t>3. Kraftstoff</t>
  </si>
  <si>
    <t>4. Pflegemittel/Betriebsstoffe</t>
  </si>
  <si>
    <t>5. Kfz.-Versicherung</t>
  </si>
  <si>
    <t>Abschreibung d. Anlagevermögens</t>
  </si>
  <si>
    <t>anteilige Kosten für Atemschutz</t>
  </si>
  <si>
    <t>anteilige Kosten für Funkausrüstung</t>
  </si>
  <si>
    <t>Haftpflicht</t>
  </si>
  <si>
    <t>Kasko</t>
  </si>
  <si>
    <t>Kalkulation Fahrzeugeinsatz:</t>
  </si>
  <si>
    <t xml:space="preserve">Anschaffungswert: </t>
  </si>
  <si>
    <t>Nutzungsdauer:</t>
  </si>
  <si>
    <t xml:space="preserve">Anschaffungsjahr: </t>
  </si>
  <si>
    <t>Jahre</t>
  </si>
  <si>
    <t>Liter  x</t>
  </si>
  <si>
    <t>KSA-Punktebewertung</t>
  </si>
  <si>
    <t>Punkte x</t>
  </si>
  <si>
    <t>=</t>
  </si>
  <si>
    <t>unverzinsliche Kapitalanteile:</t>
  </si>
  <si>
    <t xml:space="preserve">Fahrzeugtyp: </t>
  </si>
  <si>
    <t>Kennzeichen:</t>
  </si>
  <si>
    <t xml:space="preserve">Fabrikat: </t>
  </si>
  <si>
    <t>Ident.-Nr.:</t>
  </si>
  <si>
    <t>Vermögens-Nr.:</t>
  </si>
  <si>
    <t>Tragkraftspritzenfahrzeug</t>
  </si>
  <si>
    <t>TF-2210</t>
  </si>
  <si>
    <t>TSF</t>
  </si>
  <si>
    <t>Type: MB 312 D - Sprinter</t>
  </si>
  <si>
    <t>Frankenfelde</t>
  </si>
  <si>
    <t xml:space="preserve"> WDB 9034221 P 535742</t>
  </si>
  <si>
    <t>13000 34300 12</t>
  </si>
  <si>
    <t xml:space="preserve">Fahrzeug: </t>
  </si>
  <si>
    <t>tatsächlich ermittelte Kosten</t>
  </si>
  <si>
    <t>Durchschnitt</t>
  </si>
  <si>
    <t>Kalkulation</t>
  </si>
  <si>
    <t>in Euro</t>
  </si>
  <si>
    <t>TF - 2210</t>
  </si>
  <si>
    <t>1999/2000</t>
  </si>
  <si>
    <t>alt</t>
  </si>
  <si>
    <t>(halbierter Anschaffungswert x 6,5%</t>
  </si>
  <si>
    <t>Mischzinssatz)</t>
  </si>
  <si>
    <t>Einsatzstunden (in h):</t>
  </si>
  <si>
    <t>sämtliche anfallende Reparaturkosten am Fahrzeug/</t>
  </si>
  <si>
    <t>Beladung/Ersatzbeschaffung von Teilen und Geräten/</t>
  </si>
  <si>
    <t>anteilige Kosten für Werkstatt/Arbeitsmittel</t>
  </si>
  <si>
    <t>EUR</t>
  </si>
  <si>
    <t>}</t>
  </si>
  <si>
    <t>EUR =</t>
  </si>
  <si>
    <t>zzgl. 16 % Vers.Steuer</t>
  </si>
  <si>
    <t>136407,09 DM</t>
  </si>
  <si>
    <t>(halbierter Anschaffungswert x 4,5% Mischzinssatz)</t>
  </si>
  <si>
    <t>Einsatzstunden = Kosten in EUR/h</t>
  </si>
  <si>
    <t>Fahrzeug</t>
  </si>
  <si>
    <t>Geräte</t>
  </si>
  <si>
    <t xml:space="preserve">Liter  </t>
  </si>
</sst>
</file>

<file path=xl/styles.xml><?xml version="1.0" encoding="utf-8"?>
<styleSheet xmlns="http://schemas.openxmlformats.org/spreadsheetml/2006/main">
  <numFmts count="2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#,##0.00_ ;[Red]\-#,##0.00\ "/>
    <numFmt numFmtId="176" formatCode="#,##0.00_ ;\-#,##0.00\ "/>
    <numFmt numFmtId="177" formatCode="0.0"/>
    <numFmt numFmtId="178" formatCode="#,##0.00\ &quot;EUR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0" xfId="0" applyBorder="1" applyAlignment="1">
      <alignment horizontal="center"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right"/>
    </xf>
    <xf numFmtId="3" fontId="1" fillId="0" borderId="5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2" fillId="0" borderId="8" xfId="0" applyNumberFormat="1" applyFont="1" applyBorder="1" applyAlignment="1">
      <alignment/>
    </xf>
    <xf numFmtId="17" fontId="2" fillId="0" borderId="8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175" fontId="0" fillId="0" borderId="0" xfId="0" applyNumberFormat="1" applyAlignment="1">
      <alignment horizontal="right"/>
    </xf>
    <xf numFmtId="175" fontId="6" fillId="0" borderId="0" xfId="0" applyNumberFormat="1" applyFont="1" applyAlignment="1">
      <alignment horizontal="right"/>
    </xf>
    <xf numFmtId="175" fontId="1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6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75" fontId="0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6" fillId="0" borderId="0" xfId="0" applyNumberFormat="1" applyFont="1" applyAlignment="1">
      <alignment horizontal="right"/>
    </xf>
    <xf numFmtId="0" fontId="0" fillId="0" borderId="11" xfId="0" applyBorder="1" applyAlignment="1">
      <alignment horizontal="center"/>
    </xf>
    <xf numFmtId="0" fontId="1" fillId="0" borderId="13" xfId="0" applyNumberFormat="1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5" xfId="0" applyNumberFormat="1" applyFont="1" applyBorder="1" applyAlignment="1">
      <alignment/>
    </xf>
    <xf numFmtId="0" fontId="0" fillId="0" borderId="18" xfId="0" applyNumberForma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1" xfId="18" applyNumberFormat="1" applyBorder="1" applyAlignment="1">
      <alignment/>
    </xf>
    <xf numFmtId="170" fontId="0" fillId="0" borderId="10" xfId="18" applyBorder="1" applyAlignment="1">
      <alignment/>
    </xf>
    <xf numFmtId="170" fontId="0" fillId="0" borderId="7" xfId="18" applyBorder="1" applyAlignment="1">
      <alignment/>
    </xf>
    <xf numFmtId="170" fontId="0" fillId="0" borderId="7" xfId="18" applyNumberFormat="1" applyBorder="1" applyAlignment="1">
      <alignment/>
    </xf>
    <xf numFmtId="170" fontId="0" fillId="0" borderId="11" xfId="18" applyBorder="1" applyAlignment="1">
      <alignment/>
    </xf>
    <xf numFmtId="0" fontId="0" fillId="0" borderId="7" xfId="0" applyBorder="1" applyAlignment="1">
      <alignment/>
    </xf>
    <xf numFmtId="170" fontId="0" fillId="0" borderId="0" xfId="18" applyBorder="1" applyAlignment="1">
      <alignment/>
    </xf>
    <xf numFmtId="170" fontId="0" fillId="0" borderId="6" xfId="18" applyBorder="1" applyAlignment="1">
      <alignment/>
    </xf>
    <xf numFmtId="170" fontId="0" fillId="0" borderId="4" xfId="18" applyBorder="1" applyAlignment="1">
      <alignment/>
    </xf>
    <xf numFmtId="0" fontId="0" fillId="0" borderId="6" xfId="0" applyBorder="1" applyAlignment="1">
      <alignment/>
    </xf>
    <xf numFmtId="0" fontId="0" fillId="0" borderId="11" xfId="0" applyNumberFormat="1" applyBorder="1" applyAlignment="1">
      <alignment/>
    </xf>
    <xf numFmtId="0" fontId="1" fillId="0" borderId="12" xfId="0" applyFont="1" applyBorder="1" applyAlignment="1">
      <alignment/>
    </xf>
    <xf numFmtId="0" fontId="1" fillId="0" borderId="4" xfId="0" applyFont="1" applyBorder="1" applyAlignment="1">
      <alignment/>
    </xf>
    <xf numFmtId="170" fontId="1" fillId="0" borderId="0" xfId="18" applyFont="1" applyBorder="1" applyAlignment="1">
      <alignment horizontal="center"/>
    </xf>
    <xf numFmtId="170" fontId="1" fillId="0" borderId="6" xfId="18" applyFont="1" applyBorder="1" applyAlignment="1">
      <alignment/>
    </xf>
    <xf numFmtId="170" fontId="1" fillId="0" borderId="4" xfId="18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170" fontId="8" fillId="0" borderId="6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17" xfId="0" applyFont="1" applyBorder="1" applyAlignment="1">
      <alignment/>
    </xf>
    <xf numFmtId="170" fontId="1" fillId="0" borderId="7" xfId="18" applyNumberFormat="1" applyFont="1" applyBorder="1" applyAlignment="1">
      <alignment/>
    </xf>
    <xf numFmtId="0" fontId="0" fillId="0" borderId="6" xfId="0" applyBorder="1" applyAlignment="1">
      <alignment horizontal="right"/>
    </xf>
    <xf numFmtId="2" fontId="0" fillId="0" borderId="6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170" fontId="0" fillId="0" borderId="6" xfId="18" applyNumberFormat="1" applyBorder="1" applyAlignment="1">
      <alignment/>
    </xf>
    <xf numFmtId="2" fontId="0" fillId="0" borderId="0" xfId="0" applyNumberFormat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0" fontId="8" fillId="0" borderId="6" xfId="0" applyFont="1" applyBorder="1" applyAlignment="1">
      <alignment/>
    </xf>
    <xf numFmtId="2" fontId="0" fillId="0" borderId="0" xfId="0" applyNumberFormat="1" applyAlignment="1">
      <alignment/>
    </xf>
    <xf numFmtId="0" fontId="2" fillId="0" borderId="8" xfId="0" applyFont="1" applyBorder="1" applyAlignment="1">
      <alignment shrinkToFit="1"/>
    </xf>
    <xf numFmtId="176" fontId="0" fillId="0" borderId="0" xfId="15" applyNumberFormat="1" applyFont="1" applyAlignment="1">
      <alignment horizontal="right"/>
    </xf>
    <xf numFmtId="176" fontId="1" fillId="0" borderId="0" xfId="0" applyNumberFormat="1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selection activeCell="A1" sqref="A1"/>
    </sheetView>
  </sheetViews>
  <sheetFormatPr defaultColWidth="11.421875" defaultRowHeight="12.75"/>
  <cols>
    <col min="1" max="6" width="14.7109375" style="0" customWidth="1"/>
  </cols>
  <sheetData>
    <row r="1" spans="2:6" ht="25.5">
      <c r="B1" s="3" t="s">
        <v>51</v>
      </c>
      <c r="F1" s="45">
        <v>2005</v>
      </c>
    </row>
    <row r="3" spans="1:6" ht="24.75" customHeight="1">
      <c r="A3" s="28" t="s">
        <v>61</v>
      </c>
      <c r="B3" s="28"/>
      <c r="C3" s="28" t="s">
        <v>66</v>
      </c>
      <c r="D3" s="28"/>
      <c r="E3" s="28"/>
      <c r="F3" s="29"/>
    </row>
    <row r="4" spans="1:6" ht="24.75" customHeight="1">
      <c r="A4" s="30" t="s">
        <v>62</v>
      </c>
      <c r="B4" s="30"/>
      <c r="C4" s="30" t="s">
        <v>67</v>
      </c>
      <c r="D4" s="30" t="s">
        <v>39</v>
      </c>
      <c r="E4" s="70" t="s">
        <v>70</v>
      </c>
      <c r="F4" s="31"/>
    </row>
    <row r="5" spans="1:6" ht="24.75" customHeight="1">
      <c r="A5" s="30" t="s">
        <v>63</v>
      </c>
      <c r="B5" s="30"/>
      <c r="C5" s="30" t="s">
        <v>68</v>
      </c>
      <c r="D5" s="30" t="s">
        <v>64</v>
      </c>
      <c r="E5" s="30" t="s">
        <v>71</v>
      </c>
      <c r="F5" s="31"/>
    </row>
    <row r="6" spans="1:6" ht="24.75" customHeight="1">
      <c r="A6" s="30" t="s">
        <v>69</v>
      </c>
      <c r="B6" s="30"/>
      <c r="C6" s="30"/>
      <c r="D6" s="70" t="s">
        <v>65</v>
      </c>
      <c r="E6" s="30" t="s">
        <v>72</v>
      </c>
      <c r="F6" s="31"/>
    </row>
    <row r="7" spans="1:6" ht="24.75" customHeight="1">
      <c r="A7" s="30" t="s">
        <v>52</v>
      </c>
      <c r="B7" s="30"/>
      <c r="C7" s="30"/>
      <c r="D7" s="53">
        <v>69743.84</v>
      </c>
      <c r="E7" s="30" t="s">
        <v>87</v>
      </c>
      <c r="F7" s="122" t="s">
        <v>91</v>
      </c>
    </row>
    <row r="8" spans="1:6" ht="24.75" customHeight="1">
      <c r="A8" s="30" t="s">
        <v>54</v>
      </c>
      <c r="B8" s="30"/>
      <c r="C8" s="30"/>
      <c r="D8" s="54">
        <v>35034</v>
      </c>
      <c r="E8" s="30"/>
      <c r="F8" s="31"/>
    </row>
    <row r="9" spans="1:6" ht="24.75" customHeight="1">
      <c r="A9" s="30" t="s">
        <v>53</v>
      </c>
      <c r="B9" s="30"/>
      <c r="C9" s="30"/>
      <c r="D9" s="30">
        <v>20</v>
      </c>
      <c r="E9" s="30" t="s">
        <v>55</v>
      </c>
      <c r="F9" s="31"/>
    </row>
    <row r="10" ht="15.75">
      <c r="C10" s="2"/>
    </row>
    <row r="12" spans="1:6" ht="12.75">
      <c r="A12" s="25" t="s">
        <v>40</v>
      </c>
      <c r="B12" s="25" t="s">
        <v>8</v>
      </c>
      <c r="C12" s="25" t="s">
        <v>15</v>
      </c>
      <c r="D12" s="25" t="s">
        <v>41</v>
      </c>
      <c r="E12" s="71"/>
      <c r="F12" s="71"/>
    </row>
    <row r="13" spans="1:6" ht="12.75">
      <c r="A13" s="11"/>
      <c r="B13" s="11" t="s">
        <v>7</v>
      </c>
      <c r="C13" s="11" t="s">
        <v>6</v>
      </c>
      <c r="D13" s="11"/>
      <c r="E13" s="71"/>
      <c r="F13" s="71"/>
    </row>
    <row r="14" spans="1:6" s="1" customFormat="1" ht="12.75">
      <c r="A14" s="11" t="s">
        <v>0</v>
      </c>
      <c r="B14" s="11" t="s">
        <v>2</v>
      </c>
      <c r="C14" s="11" t="s">
        <v>0</v>
      </c>
      <c r="D14" s="11" t="s">
        <v>1</v>
      </c>
      <c r="E14" s="71"/>
      <c r="F14" s="71"/>
    </row>
    <row r="15" spans="1:6" s="33" customFormat="1" ht="20.25" customHeight="1">
      <c r="A15" s="32">
        <f>SUM('Anlage zur Kalkulation'!D30)</f>
        <v>24</v>
      </c>
      <c r="B15" s="32">
        <f>SUM('Anlage zur Kalkulation'!D35)</f>
        <v>85</v>
      </c>
      <c r="C15" s="32">
        <f>SUM('Anlage zur Kalkulation'!H6)</f>
        <v>25</v>
      </c>
      <c r="D15" s="46">
        <f>SUM('Anlage zur Kalkulation'!H11)</f>
        <v>450</v>
      </c>
      <c r="E15" s="72"/>
      <c r="F15" s="72"/>
    </row>
    <row r="16" spans="1:6" s="1" customFormat="1" ht="12.75" customHeight="1">
      <c r="A16" s="10">
        <v>1</v>
      </c>
      <c r="B16" s="10">
        <v>2</v>
      </c>
      <c r="C16" s="13">
        <v>3</v>
      </c>
      <c r="D16" s="10">
        <v>4</v>
      </c>
      <c r="E16" s="71"/>
      <c r="F16" s="71"/>
    </row>
    <row r="19" spans="1:6" ht="12.75">
      <c r="A19" s="5" t="s">
        <v>12</v>
      </c>
      <c r="B19" s="6"/>
      <c r="C19" s="7"/>
      <c r="D19" s="26" t="s">
        <v>13</v>
      </c>
      <c r="E19" s="6"/>
      <c r="F19" s="25" t="s">
        <v>11</v>
      </c>
    </row>
    <row r="20" spans="1:6" ht="12.75">
      <c r="A20" s="14"/>
      <c r="B20" s="15"/>
      <c r="C20" s="16"/>
      <c r="D20" s="34" t="s">
        <v>16</v>
      </c>
      <c r="E20" s="15"/>
      <c r="F20" s="12" t="s">
        <v>87</v>
      </c>
    </row>
    <row r="21" spans="1:6" ht="12.75">
      <c r="A21" s="5"/>
      <c r="B21" s="6"/>
      <c r="C21" s="7"/>
      <c r="D21" s="6"/>
      <c r="E21" s="6"/>
      <c r="F21" s="47"/>
    </row>
    <row r="22" spans="1:6" ht="12.75">
      <c r="A22" s="14" t="s">
        <v>25</v>
      </c>
      <c r="B22" s="15"/>
      <c r="C22" s="16"/>
      <c r="D22" s="15"/>
      <c r="E22" s="15"/>
      <c r="F22" s="48">
        <f>SUM('Anlage zur Kalkulation'!H21)</f>
        <v>1180</v>
      </c>
    </row>
    <row r="23" spans="1:6" ht="12.75">
      <c r="A23" s="17"/>
      <c r="B23" s="8"/>
      <c r="C23" s="9"/>
      <c r="D23" s="8"/>
      <c r="E23" s="8"/>
      <c r="F23" s="49"/>
    </row>
    <row r="24" spans="1:6" ht="12.75">
      <c r="A24" s="14" t="s">
        <v>42</v>
      </c>
      <c r="B24" s="15"/>
      <c r="C24" s="16"/>
      <c r="D24" s="125"/>
      <c r="E24" s="126"/>
      <c r="F24" s="48">
        <f>SUM('Anlage zur Kalkulation'!H30)</f>
        <v>803.52</v>
      </c>
    </row>
    <row r="25" spans="1:6" ht="12.75">
      <c r="A25" s="17"/>
      <c r="B25" s="8"/>
      <c r="C25" s="9"/>
      <c r="D25" s="8"/>
      <c r="E25" s="8"/>
      <c r="F25" s="49"/>
    </row>
    <row r="26" spans="1:6" ht="12.75">
      <c r="A26" s="14" t="s">
        <v>43</v>
      </c>
      <c r="B26" s="15"/>
      <c r="C26" s="16"/>
      <c r="D26" s="125"/>
      <c r="E26" s="126"/>
      <c r="F26" s="48">
        <f>SUM('Anlage zur Kalkulation'!H35)</f>
        <v>83.05</v>
      </c>
    </row>
    <row r="27" spans="1:6" ht="12.75">
      <c r="A27" s="17"/>
      <c r="B27" s="8"/>
      <c r="C27" s="9"/>
      <c r="D27" s="8"/>
      <c r="E27" s="8"/>
      <c r="F27" s="49"/>
    </row>
    <row r="28" spans="1:6" ht="12.75">
      <c r="A28" s="14" t="s">
        <v>44</v>
      </c>
      <c r="B28" s="15"/>
      <c r="C28" s="16"/>
      <c r="D28" s="37"/>
      <c r="E28" s="15"/>
      <c r="F28" s="48">
        <f>SUM('Anlage zur Kalkulation'!H41)</f>
        <v>230</v>
      </c>
    </row>
    <row r="29" spans="1:6" ht="12.75">
      <c r="A29" s="17"/>
      <c r="B29" s="8"/>
      <c r="C29" s="9"/>
      <c r="D29" s="8"/>
      <c r="E29" s="8"/>
      <c r="F29" s="49"/>
    </row>
    <row r="30" spans="1:6" ht="12.75">
      <c r="A30" s="14" t="s">
        <v>45</v>
      </c>
      <c r="B30" s="15"/>
      <c r="C30" s="16"/>
      <c r="D30" s="15"/>
      <c r="E30" s="15"/>
      <c r="F30" s="48">
        <f>SUM('Anlage zur Kalkulation'!H48)</f>
        <v>269.7</v>
      </c>
    </row>
    <row r="31" spans="1:6" ht="12.75">
      <c r="A31" s="17"/>
      <c r="B31" s="8"/>
      <c r="C31" s="9"/>
      <c r="D31" s="8"/>
      <c r="E31" s="8"/>
      <c r="F31" s="49"/>
    </row>
    <row r="32" spans="1:6" ht="12.75">
      <c r="A32" s="14" t="s">
        <v>46</v>
      </c>
      <c r="B32" s="15"/>
      <c r="C32" s="16"/>
      <c r="D32" s="15"/>
      <c r="E32" s="15"/>
      <c r="F32" s="48">
        <f>D7/D9</f>
        <v>3487.192</v>
      </c>
    </row>
    <row r="33" spans="1:6" ht="12.75">
      <c r="A33" s="17"/>
      <c r="B33" s="8"/>
      <c r="C33" s="9"/>
      <c r="D33" s="8" t="s">
        <v>60</v>
      </c>
      <c r="E33" s="8"/>
      <c r="F33" s="49"/>
    </row>
    <row r="34" spans="1:6" ht="12.75">
      <c r="A34" s="17" t="s">
        <v>3</v>
      </c>
      <c r="B34" s="8"/>
      <c r="C34" s="9"/>
      <c r="D34" s="68">
        <v>0</v>
      </c>
      <c r="E34" s="8" t="s">
        <v>87</v>
      </c>
      <c r="F34" s="49">
        <f>(D7-D34)/2*4.5%</f>
        <v>1569.2363999999998</v>
      </c>
    </row>
    <row r="35" spans="1:6" ht="12.75">
      <c r="A35" s="27" t="s">
        <v>92</v>
      </c>
      <c r="B35" s="15"/>
      <c r="C35" s="16"/>
      <c r="D35" s="15"/>
      <c r="E35" s="15"/>
      <c r="F35" s="48"/>
    </row>
    <row r="36" spans="1:6" ht="12.75">
      <c r="A36" s="18"/>
      <c r="B36" s="8"/>
      <c r="C36" s="9"/>
      <c r="D36" s="8"/>
      <c r="E36" s="8"/>
      <c r="F36" s="49"/>
    </row>
    <row r="37" spans="1:6" ht="13.5" thickBot="1">
      <c r="A37" s="35" t="s">
        <v>4</v>
      </c>
      <c r="B37" s="8"/>
      <c r="C37" s="9"/>
      <c r="D37" s="8"/>
      <c r="E37" s="8"/>
      <c r="F37" s="50">
        <f>SUM(F21:F34)</f>
        <v>7622.698399999999</v>
      </c>
    </row>
    <row r="38" spans="1:6" ht="12.75">
      <c r="A38" s="19"/>
      <c r="B38" s="20"/>
      <c r="C38" s="23"/>
      <c r="D38" s="20"/>
      <c r="E38" s="20"/>
      <c r="F38" s="51"/>
    </row>
    <row r="39" spans="1:6" ht="12.75">
      <c r="A39" s="36" t="s">
        <v>5</v>
      </c>
      <c r="B39" s="8"/>
      <c r="C39" s="9"/>
      <c r="D39" s="8"/>
      <c r="E39" s="8"/>
      <c r="F39" s="69">
        <f>F37/C15</f>
        <v>304.90793599999995</v>
      </c>
    </row>
    <row r="40" spans="1:6" ht="13.5" thickBot="1">
      <c r="A40" s="21" t="s">
        <v>93</v>
      </c>
      <c r="B40" s="22"/>
      <c r="C40" s="24"/>
      <c r="D40" s="22"/>
      <c r="E40" s="22"/>
      <c r="F40" s="52"/>
    </row>
    <row r="41" spans="1:6" ht="12.75">
      <c r="A41" s="19"/>
      <c r="B41" s="20"/>
      <c r="C41" s="23"/>
      <c r="D41" s="20"/>
      <c r="E41" s="20"/>
      <c r="F41" s="51"/>
    </row>
    <row r="42" spans="1:6" ht="12.75">
      <c r="A42" s="36"/>
      <c r="B42" s="8"/>
      <c r="C42" s="9"/>
      <c r="D42" s="8"/>
      <c r="E42" s="8"/>
      <c r="F42" s="69"/>
    </row>
    <row r="43" spans="1:6" ht="13.5" thickBot="1">
      <c r="A43" s="21"/>
      <c r="B43" s="22"/>
      <c r="C43" s="24"/>
      <c r="D43" s="22"/>
      <c r="E43" s="22"/>
      <c r="F43" s="52"/>
    </row>
    <row r="45" spans="1:4" s="4" customFormat="1" ht="11.25">
      <c r="A45" s="4" t="s">
        <v>9</v>
      </c>
      <c r="D45" s="4" t="s">
        <v>10</v>
      </c>
    </row>
    <row r="67" ht="12.75">
      <c r="H67">
        <v>0</v>
      </c>
    </row>
    <row r="72" ht="12.75">
      <c r="H72">
        <v>0</v>
      </c>
    </row>
    <row r="74" ht="12.75">
      <c r="H74">
        <v>0</v>
      </c>
    </row>
  </sheetData>
  <mergeCells count="2">
    <mergeCell ref="D24:E24"/>
    <mergeCell ref="D26:E26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8">
      <selection activeCell="J37" sqref="J37"/>
    </sheetView>
  </sheetViews>
  <sheetFormatPr defaultColWidth="11.421875" defaultRowHeight="12.75"/>
  <cols>
    <col min="3" max="3" width="8.140625" style="0" customWidth="1"/>
    <col min="6" max="6" width="9.421875" style="0" customWidth="1"/>
    <col min="7" max="7" width="12.421875" style="0" customWidth="1"/>
    <col min="8" max="8" width="12.28125" style="42" customWidth="1"/>
    <col min="9" max="9" width="4.140625" style="0" customWidth="1"/>
  </cols>
  <sheetData>
    <row r="1" spans="1:2" ht="12.75">
      <c r="A1" s="40" t="s">
        <v>14</v>
      </c>
      <c r="B1" s="39"/>
    </row>
    <row r="2" spans="1:2" ht="12.75">
      <c r="A2" s="39"/>
      <c r="B2" s="39"/>
    </row>
    <row r="3" spans="1:9" ht="12.75">
      <c r="A3" s="39" t="s">
        <v>17</v>
      </c>
      <c r="B3" s="39"/>
      <c r="D3" t="s">
        <v>18</v>
      </c>
      <c r="H3" s="63">
        <v>20</v>
      </c>
      <c r="I3" t="s">
        <v>0</v>
      </c>
    </row>
    <row r="4" spans="1:9" ht="12.75">
      <c r="A4" s="39"/>
      <c r="B4" s="39"/>
      <c r="D4" t="s">
        <v>19</v>
      </c>
      <c r="H4" s="63">
        <v>5</v>
      </c>
      <c r="I4" t="s">
        <v>0</v>
      </c>
    </row>
    <row r="5" spans="1:9" ht="12.75">
      <c r="A5" s="39"/>
      <c r="B5" s="39"/>
      <c r="D5" t="s">
        <v>20</v>
      </c>
      <c r="H5" s="64">
        <v>0</v>
      </c>
      <c r="I5" t="s">
        <v>0</v>
      </c>
    </row>
    <row r="6" spans="1:9" ht="12.75">
      <c r="A6" s="39"/>
      <c r="B6" s="39"/>
      <c r="G6" s="39" t="s">
        <v>21</v>
      </c>
      <c r="H6" s="73">
        <f>SUM(H3:H5)</f>
        <v>25</v>
      </c>
      <c r="I6" s="39" t="s">
        <v>0</v>
      </c>
    </row>
    <row r="7" spans="1:2" ht="12.75">
      <c r="A7" s="39"/>
      <c r="B7" s="39"/>
    </row>
    <row r="8" spans="1:2" ht="12.75">
      <c r="A8" s="39"/>
      <c r="B8" s="39"/>
    </row>
    <row r="9" spans="1:9" ht="12.75">
      <c r="A9" s="39" t="s">
        <v>22</v>
      </c>
      <c r="B9" s="39"/>
      <c r="D9" t="s">
        <v>23</v>
      </c>
      <c r="H9" s="74">
        <v>450</v>
      </c>
      <c r="I9" t="s">
        <v>1</v>
      </c>
    </row>
    <row r="10" spans="1:9" ht="12.75">
      <c r="A10" s="39"/>
      <c r="B10" s="39"/>
      <c r="D10" t="s">
        <v>24</v>
      </c>
      <c r="H10" s="75">
        <v>0</v>
      </c>
      <c r="I10" t="s">
        <v>1</v>
      </c>
    </row>
    <row r="11" spans="1:9" ht="12.75">
      <c r="A11" s="39"/>
      <c r="B11" s="39"/>
      <c r="G11" s="41" t="s">
        <v>21</v>
      </c>
      <c r="H11" s="55">
        <f>SUM(H9:H10)</f>
        <v>450</v>
      </c>
      <c r="I11" s="39" t="s">
        <v>1</v>
      </c>
    </row>
    <row r="12" spans="1:2" ht="12.75">
      <c r="A12" s="39"/>
      <c r="B12" s="39"/>
    </row>
    <row r="13" spans="1:2" ht="12.75">
      <c r="A13" s="39"/>
      <c r="B13" s="39"/>
    </row>
    <row r="14" spans="1:8" ht="12.75">
      <c r="A14" s="39" t="s">
        <v>25</v>
      </c>
      <c r="B14" s="39"/>
      <c r="D14" t="s">
        <v>84</v>
      </c>
      <c r="H14" s="63"/>
    </row>
    <row r="15" spans="1:9" ht="12.75">
      <c r="A15" s="39" t="s">
        <v>26</v>
      </c>
      <c r="B15" s="39"/>
      <c r="D15" t="s">
        <v>85</v>
      </c>
      <c r="H15" s="57">
        <v>400</v>
      </c>
      <c r="I15" t="s">
        <v>87</v>
      </c>
    </row>
    <row r="16" spans="1:8" ht="12.75">
      <c r="A16" s="39"/>
      <c r="B16" s="39"/>
      <c r="D16" t="s">
        <v>27</v>
      </c>
      <c r="H16" s="57"/>
    </row>
    <row r="17" spans="1:9" ht="12.75">
      <c r="A17" s="39"/>
      <c r="B17" s="39"/>
      <c r="D17" t="s">
        <v>86</v>
      </c>
      <c r="H17" s="57">
        <v>170</v>
      </c>
      <c r="I17" t="s">
        <v>87</v>
      </c>
    </row>
    <row r="18" spans="1:8" ht="2.25" customHeight="1">
      <c r="A18" s="39"/>
      <c r="B18" s="39"/>
      <c r="H18" s="57"/>
    </row>
    <row r="19" spans="1:9" ht="12.75">
      <c r="A19" s="39"/>
      <c r="B19" s="39"/>
      <c r="D19" t="s">
        <v>47</v>
      </c>
      <c r="H19" s="57">
        <v>500</v>
      </c>
      <c r="I19" t="s">
        <v>87</v>
      </c>
    </row>
    <row r="20" spans="1:9" ht="12.75">
      <c r="A20" s="39"/>
      <c r="B20" s="39"/>
      <c r="D20" t="s">
        <v>48</v>
      </c>
      <c r="H20" s="58">
        <v>110</v>
      </c>
      <c r="I20" t="s">
        <v>87</v>
      </c>
    </row>
    <row r="21" spans="1:9" ht="12.75">
      <c r="A21" s="39"/>
      <c r="B21" s="39"/>
      <c r="G21" s="39" t="s">
        <v>21</v>
      </c>
      <c r="H21" s="59">
        <f>SUM(H15:H20)</f>
        <v>1180</v>
      </c>
      <c r="I21" s="39" t="s">
        <v>87</v>
      </c>
    </row>
    <row r="22" spans="1:6" ht="12.75">
      <c r="A22" s="39"/>
      <c r="B22" s="39"/>
      <c r="F22" s="38"/>
    </row>
    <row r="23" spans="1:2" ht="12.75">
      <c r="A23" s="39"/>
      <c r="B23" s="39"/>
    </row>
    <row r="24" spans="1:2" ht="12.75">
      <c r="A24" s="39"/>
      <c r="B24" s="39"/>
    </row>
    <row r="25" spans="1:6" ht="12.75">
      <c r="A25" s="39" t="s">
        <v>28</v>
      </c>
      <c r="B25" s="39"/>
      <c r="D25" t="s">
        <v>29</v>
      </c>
      <c r="F25" s="38"/>
    </row>
    <row r="26" spans="1:9" ht="12.75">
      <c r="A26" s="39"/>
      <c r="B26" s="39"/>
      <c r="D26">
        <v>14</v>
      </c>
      <c r="E26" t="s">
        <v>30</v>
      </c>
      <c r="F26" s="60">
        <v>33.48</v>
      </c>
      <c r="G26" s="61" t="s">
        <v>87</v>
      </c>
      <c r="H26" s="62">
        <f>D26*F26</f>
        <v>468.71999999999997</v>
      </c>
      <c r="I26" t="s">
        <v>87</v>
      </c>
    </row>
    <row r="27" spans="1:8" ht="12.75">
      <c r="A27" s="39"/>
      <c r="B27" s="39"/>
      <c r="F27" s="60"/>
      <c r="H27" s="63"/>
    </row>
    <row r="28" spans="1:8" ht="12.75">
      <c r="A28" s="39"/>
      <c r="B28" s="39"/>
      <c r="D28" t="s">
        <v>31</v>
      </c>
      <c r="F28" s="60"/>
      <c r="H28" s="63"/>
    </row>
    <row r="29" spans="1:9" ht="12.75">
      <c r="A29" s="39"/>
      <c r="B29" s="39"/>
      <c r="D29" s="56">
        <v>10</v>
      </c>
      <c r="E29" t="s">
        <v>30</v>
      </c>
      <c r="F29" s="60">
        <v>33.48</v>
      </c>
      <c r="G29" t="s">
        <v>87</v>
      </c>
      <c r="H29" s="64">
        <f>D29*F29</f>
        <v>334.79999999999995</v>
      </c>
      <c r="I29" t="s">
        <v>87</v>
      </c>
    </row>
    <row r="30" spans="1:9" ht="12.75">
      <c r="A30" s="39"/>
      <c r="B30" s="39"/>
      <c r="D30">
        <f>SUM(D26:D29)</f>
        <v>24</v>
      </c>
      <c r="G30" s="39" t="s">
        <v>21</v>
      </c>
      <c r="H30" s="65">
        <f>SUM(H26:H29)</f>
        <v>803.52</v>
      </c>
      <c r="I30" s="39" t="s">
        <v>87</v>
      </c>
    </row>
    <row r="31" spans="1:2" ht="12.75">
      <c r="A31" s="39"/>
      <c r="B31" s="39"/>
    </row>
    <row r="32" spans="1:2" ht="12.75">
      <c r="A32" s="39"/>
      <c r="B32" s="39"/>
    </row>
    <row r="33" spans="1:9" ht="12.75">
      <c r="A33" s="39" t="s">
        <v>32</v>
      </c>
      <c r="B33" s="39"/>
      <c r="C33" t="s">
        <v>94</v>
      </c>
      <c r="D33" s="121">
        <v>65</v>
      </c>
      <c r="E33" t="s">
        <v>56</v>
      </c>
      <c r="F33">
        <v>0.93</v>
      </c>
      <c r="G33" t="s">
        <v>89</v>
      </c>
      <c r="H33" s="123">
        <f>F33*D33</f>
        <v>60.45</v>
      </c>
      <c r="I33" s="61" t="s">
        <v>87</v>
      </c>
    </row>
    <row r="34" spans="1:9" ht="12.75">
      <c r="A34" s="39"/>
      <c r="B34" s="39"/>
      <c r="C34" t="s">
        <v>95</v>
      </c>
      <c r="D34" s="121">
        <v>20</v>
      </c>
      <c r="E34" t="s">
        <v>56</v>
      </c>
      <c r="F34" s="121">
        <v>1.13</v>
      </c>
      <c r="G34" t="s">
        <v>89</v>
      </c>
      <c r="H34" s="123">
        <f>F34*D34</f>
        <v>22.599999999999998</v>
      </c>
      <c r="I34" t="s">
        <v>87</v>
      </c>
    </row>
    <row r="35" spans="1:9" ht="12.75">
      <c r="A35" s="39"/>
      <c r="B35" s="39"/>
      <c r="D35" s="121">
        <f>SUM(D33:D34)</f>
        <v>85</v>
      </c>
      <c r="E35" t="s">
        <v>96</v>
      </c>
      <c r="H35" s="124">
        <f>SUM(H33:H34)</f>
        <v>83.05</v>
      </c>
      <c r="I35" s="39" t="s">
        <v>87</v>
      </c>
    </row>
    <row r="36" spans="1:2" ht="12.75">
      <c r="A36" s="39"/>
      <c r="B36" s="39"/>
    </row>
    <row r="37" spans="1:8" ht="12.75">
      <c r="A37" s="39" t="s">
        <v>33</v>
      </c>
      <c r="B37" s="39"/>
      <c r="D37" t="s">
        <v>34</v>
      </c>
      <c r="G37" s="39"/>
      <c r="H37" s="66"/>
    </row>
    <row r="38" spans="1:9" ht="12.75">
      <c r="A38" s="39"/>
      <c r="B38" s="39"/>
      <c r="D38" t="s">
        <v>35</v>
      </c>
      <c r="G38" t="s">
        <v>88</v>
      </c>
      <c r="H38" s="57">
        <v>170</v>
      </c>
      <c r="I38" t="s">
        <v>87</v>
      </c>
    </row>
    <row r="39" spans="1:8" ht="12.75">
      <c r="A39" s="39"/>
      <c r="B39" s="39"/>
      <c r="D39" t="s">
        <v>36</v>
      </c>
      <c r="H39" s="57"/>
    </row>
    <row r="40" spans="1:9" ht="12.75">
      <c r="A40" s="39"/>
      <c r="B40" s="39"/>
      <c r="D40" t="s">
        <v>37</v>
      </c>
      <c r="H40" s="58">
        <v>60</v>
      </c>
      <c r="I40" t="s">
        <v>87</v>
      </c>
    </row>
    <row r="41" spans="7:9" ht="12.75">
      <c r="G41" s="39" t="s">
        <v>21</v>
      </c>
      <c r="H41" s="67">
        <f>SUM(H37:H40)</f>
        <v>230</v>
      </c>
      <c r="I41" s="39" t="s">
        <v>87</v>
      </c>
    </row>
    <row r="43" ht="12.75">
      <c r="H43" s="44"/>
    </row>
    <row r="44" spans="1:8" ht="12.75">
      <c r="A44" s="39" t="s">
        <v>38</v>
      </c>
      <c r="D44" s="56" t="s">
        <v>57</v>
      </c>
      <c r="G44" s="39"/>
      <c r="H44" s="43"/>
    </row>
    <row r="45" spans="2:9" ht="12.75">
      <c r="B45">
        <v>350</v>
      </c>
      <c r="C45" t="s">
        <v>58</v>
      </c>
      <c r="D45">
        <v>0.35</v>
      </c>
      <c r="E45" t="s">
        <v>87</v>
      </c>
      <c r="F45" t="s">
        <v>49</v>
      </c>
      <c r="G45" t="s">
        <v>59</v>
      </c>
      <c r="H45" s="57">
        <f>B45*D45</f>
        <v>122.49999999999999</v>
      </c>
      <c r="I45" t="s">
        <v>87</v>
      </c>
    </row>
    <row r="46" spans="2:9" ht="12.75">
      <c r="B46">
        <v>275</v>
      </c>
      <c r="C46" t="s">
        <v>58</v>
      </c>
      <c r="D46" s="121">
        <v>0.4</v>
      </c>
      <c r="E46" t="s">
        <v>87</v>
      </c>
      <c r="F46" t="s">
        <v>50</v>
      </c>
      <c r="G46" t="s">
        <v>59</v>
      </c>
      <c r="H46" s="57">
        <f>B46*D46</f>
        <v>110</v>
      </c>
      <c r="I46" t="s">
        <v>87</v>
      </c>
    </row>
    <row r="47" spans="3:9" ht="12.75">
      <c r="C47" t="s">
        <v>90</v>
      </c>
      <c r="H47" s="58">
        <f>(H46+H45)*16%</f>
        <v>37.2</v>
      </c>
      <c r="I47" t="s">
        <v>87</v>
      </c>
    </row>
    <row r="48" spans="7:9" ht="12.75">
      <c r="G48" s="39" t="s">
        <v>21</v>
      </c>
      <c r="H48" s="59">
        <f>SUM(H45:H47)</f>
        <v>269.7</v>
      </c>
      <c r="I48" s="39" t="s">
        <v>87</v>
      </c>
    </row>
  </sheetData>
  <printOptions/>
  <pageMargins left="0.75" right="0.75" top="1" bottom="1" header="0.4921259845" footer="0.4921259845"/>
  <pageSetup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8"/>
  <sheetViews>
    <sheetView workbookViewId="0" topLeftCell="C6">
      <selection activeCell="F23" sqref="F23"/>
    </sheetView>
  </sheetViews>
  <sheetFormatPr defaultColWidth="11.421875" defaultRowHeight="12.75"/>
  <cols>
    <col min="2" max="2" width="19.7109375" style="0" customWidth="1"/>
    <col min="3" max="4" width="15.7109375" style="0" customWidth="1"/>
    <col min="5" max="5" width="16.57421875" style="0" customWidth="1"/>
    <col min="6" max="6" width="17.28125" style="0" customWidth="1"/>
    <col min="7" max="7" width="16.57421875" style="0" customWidth="1"/>
  </cols>
  <sheetData>
    <row r="2" ht="13.5" thickBot="1"/>
    <row r="3" spans="1:8" ht="12.75" customHeight="1">
      <c r="A3" s="77" t="s">
        <v>73</v>
      </c>
      <c r="B3" s="112" t="s">
        <v>68</v>
      </c>
      <c r="C3" s="127" t="s">
        <v>74</v>
      </c>
      <c r="D3" s="128"/>
      <c r="E3" s="78" t="s">
        <v>75</v>
      </c>
      <c r="F3" s="79" t="s">
        <v>76</v>
      </c>
      <c r="G3" s="79" t="s">
        <v>76</v>
      </c>
      <c r="H3" s="80" t="s">
        <v>77</v>
      </c>
    </row>
    <row r="4" spans="1:8" ht="19.5" customHeight="1" thickBot="1">
      <c r="A4" s="81" t="s">
        <v>78</v>
      </c>
      <c r="B4" s="82"/>
      <c r="C4" s="83">
        <v>1999</v>
      </c>
      <c r="D4" s="84">
        <v>2000</v>
      </c>
      <c r="E4" s="83" t="s">
        <v>79</v>
      </c>
      <c r="F4" s="85" t="s">
        <v>80</v>
      </c>
      <c r="G4" s="85">
        <v>2002</v>
      </c>
      <c r="H4" s="86"/>
    </row>
    <row r="5" spans="1:8" ht="12.75">
      <c r="A5" s="87"/>
      <c r="B5" s="88"/>
      <c r="C5" s="8"/>
      <c r="D5" s="89"/>
      <c r="E5" s="89"/>
      <c r="F5" s="9"/>
      <c r="G5" s="8"/>
      <c r="H5" s="89"/>
    </row>
    <row r="6" spans="1:8" ht="12.75">
      <c r="A6" s="90" t="s">
        <v>25</v>
      </c>
      <c r="B6" s="91"/>
      <c r="C6" s="48">
        <v>1616.23</v>
      </c>
      <c r="D6" s="48">
        <v>2724.27</v>
      </c>
      <c r="E6" s="94">
        <f>SUM(C6+D6)/2</f>
        <v>2170.25</v>
      </c>
      <c r="F6" s="95"/>
      <c r="G6" s="92">
        <v>2700</v>
      </c>
      <c r="H6" s="96"/>
    </row>
    <row r="7" spans="1:8" ht="12.75">
      <c r="A7" s="87"/>
      <c r="B7" s="88"/>
      <c r="C7" s="49"/>
      <c r="D7" s="49"/>
      <c r="E7" s="98"/>
      <c r="F7" s="99"/>
      <c r="G7" s="97"/>
      <c r="H7" s="100"/>
    </row>
    <row r="8" spans="1:8" ht="12.75">
      <c r="A8" s="90" t="s">
        <v>42</v>
      </c>
      <c r="B8" s="91"/>
      <c r="C8" s="48">
        <v>1084.91</v>
      </c>
      <c r="D8" s="48">
        <v>1179.25</v>
      </c>
      <c r="E8" s="94">
        <f>SUM(C8+D8)/2</f>
        <v>1132.08</v>
      </c>
      <c r="F8" s="95"/>
      <c r="G8" s="92">
        <v>1159.2</v>
      </c>
      <c r="H8" s="96"/>
    </row>
    <row r="9" spans="1:8" ht="12.75">
      <c r="A9" s="87"/>
      <c r="B9" s="88"/>
      <c r="C9" s="49"/>
      <c r="D9" s="49"/>
      <c r="E9" s="98"/>
      <c r="F9" s="99"/>
      <c r="G9" s="97"/>
      <c r="H9" s="100"/>
    </row>
    <row r="10" spans="1:8" ht="12.75">
      <c r="A10" s="90" t="s">
        <v>43</v>
      </c>
      <c r="B10" s="91"/>
      <c r="C10" s="48">
        <v>79.51</v>
      </c>
      <c r="D10" s="48">
        <v>155.92</v>
      </c>
      <c r="E10" s="94">
        <f>SUM(C10+D10)/2</f>
        <v>117.715</v>
      </c>
      <c r="F10" s="95"/>
      <c r="G10" s="92">
        <v>138.4</v>
      </c>
      <c r="H10" s="96"/>
    </row>
    <row r="11" spans="1:8" ht="12.75">
      <c r="A11" s="87"/>
      <c r="B11" s="88"/>
      <c r="C11" s="49"/>
      <c r="D11" s="49"/>
      <c r="E11" s="98"/>
      <c r="F11" s="99"/>
      <c r="G11" s="97"/>
      <c r="H11" s="100"/>
    </row>
    <row r="12" spans="1:8" ht="12.75">
      <c r="A12" s="90" t="s">
        <v>44</v>
      </c>
      <c r="B12" s="101"/>
      <c r="C12" s="48">
        <v>291.06</v>
      </c>
      <c r="D12" s="48">
        <v>315.86</v>
      </c>
      <c r="E12" s="94">
        <f>SUM(C12+D12)/2</f>
        <v>303.46000000000004</v>
      </c>
      <c r="F12" s="95"/>
      <c r="G12" s="92">
        <v>350</v>
      </c>
      <c r="H12" s="96"/>
    </row>
    <row r="13" spans="1:8" ht="12.75">
      <c r="A13" s="87"/>
      <c r="B13" s="88"/>
      <c r="C13" s="49"/>
      <c r="D13" s="49"/>
      <c r="E13" s="98"/>
      <c r="F13" s="99"/>
      <c r="G13" s="97"/>
      <c r="H13" s="100"/>
    </row>
    <row r="14" spans="1:8" ht="12.75">
      <c r="A14" s="90" t="s">
        <v>45</v>
      </c>
      <c r="B14" s="101"/>
      <c r="C14" s="48">
        <v>525.4</v>
      </c>
      <c r="D14" s="48">
        <v>461.43</v>
      </c>
      <c r="E14" s="94">
        <f>SUM(C14+D14)/2</f>
        <v>493.41499999999996</v>
      </c>
      <c r="F14" s="95"/>
      <c r="G14" s="92">
        <v>463.45</v>
      </c>
      <c r="H14" s="96"/>
    </row>
    <row r="15" spans="1:8" ht="12.75">
      <c r="A15" s="87"/>
      <c r="B15" s="88"/>
      <c r="C15" s="49"/>
      <c r="D15" s="49"/>
      <c r="E15" s="98"/>
      <c r="F15" s="99"/>
      <c r="G15" s="97"/>
      <c r="H15" s="100"/>
    </row>
    <row r="16" spans="1:8" ht="12.75">
      <c r="A16" s="90" t="s">
        <v>46</v>
      </c>
      <c r="B16" s="101"/>
      <c r="C16" s="48">
        <v>6820.35</v>
      </c>
      <c r="D16" s="48">
        <v>6820.35</v>
      </c>
      <c r="E16" s="94">
        <f>SUM(C16+D16)/2</f>
        <v>6820.35</v>
      </c>
      <c r="F16" s="95"/>
      <c r="G16" s="92">
        <v>6820.35</v>
      </c>
      <c r="H16" s="96"/>
    </row>
    <row r="17" spans="1:8" ht="12.75">
      <c r="A17" s="87"/>
      <c r="B17" s="88"/>
      <c r="C17" s="49"/>
      <c r="D17" s="49"/>
      <c r="E17" s="98"/>
      <c r="F17" s="99"/>
      <c r="G17" s="97"/>
      <c r="H17" s="100"/>
    </row>
    <row r="18" spans="1:8" ht="12.75">
      <c r="A18" s="17" t="s">
        <v>3</v>
      </c>
      <c r="B18" s="9"/>
      <c r="C18" s="49">
        <v>4433.23</v>
      </c>
      <c r="D18" s="116">
        <v>4433.23</v>
      </c>
      <c r="E18" s="117">
        <f>SUM(C18+D18)/2</f>
        <v>4433.23</v>
      </c>
      <c r="F18" s="99"/>
      <c r="G18" s="97">
        <v>4433.23</v>
      </c>
      <c r="H18" s="100"/>
    </row>
    <row r="19" spans="1:8" ht="12.75">
      <c r="A19" s="17" t="s">
        <v>81</v>
      </c>
      <c r="B19" s="9"/>
      <c r="C19" s="97"/>
      <c r="D19" s="98"/>
      <c r="E19" s="98"/>
      <c r="F19" s="99"/>
      <c r="G19" s="97"/>
      <c r="H19" s="100"/>
    </row>
    <row r="20" spans="1:8" ht="12.75">
      <c r="A20" s="14" t="s">
        <v>82</v>
      </c>
      <c r="B20" s="16"/>
      <c r="C20" s="92"/>
      <c r="D20" s="93"/>
      <c r="E20" s="93"/>
      <c r="F20" s="95"/>
      <c r="G20" s="92"/>
      <c r="H20" s="96"/>
    </row>
    <row r="21" spans="1:8" ht="12.75">
      <c r="A21" s="17"/>
      <c r="B21" s="9"/>
      <c r="C21" s="97"/>
      <c r="D21" s="98"/>
      <c r="E21" s="98"/>
      <c r="F21" s="99"/>
      <c r="G21" s="97"/>
      <c r="H21" s="100"/>
    </row>
    <row r="22" spans="1:8" ht="12.75">
      <c r="A22" s="102" t="s">
        <v>4</v>
      </c>
      <c r="B22" s="103"/>
      <c r="C22" s="104">
        <f>SUM(C6:C21)</f>
        <v>14850.69</v>
      </c>
      <c r="D22" s="105">
        <f>SUM(D6:D21)</f>
        <v>16090.310000000001</v>
      </c>
      <c r="E22" s="113">
        <f>SUM(C22+D22)/2</f>
        <v>15470.5</v>
      </c>
      <c r="F22" s="106"/>
      <c r="G22" s="104">
        <v>16064.63</v>
      </c>
      <c r="H22" s="100"/>
    </row>
    <row r="23" spans="1:8" ht="12.75">
      <c r="A23" s="14"/>
      <c r="B23" s="16"/>
      <c r="C23" s="15"/>
      <c r="D23" s="96"/>
      <c r="E23" s="96"/>
      <c r="F23" s="76"/>
      <c r="G23" s="37"/>
      <c r="H23" s="96"/>
    </row>
    <row r="24" spans="1:8" ht="12.75">
      <c r="A24" s="17"/>
      <c r="B24" s="9"/>
      <c r="C24" s="8"/>
      <c r="D24" s="100"/>
      <c r="E24" s="100"/>
      <c r="F24" s="107"/>
      <c r="G24" s="71"/>
      <c r="H24" s="100"/>
    </row>
    <row r="25" spans="1:8" ht="12.75">
      <c r="A25" s="17" t="s">
        <v>83</v>
      </c>
      <c r="B25" s="9"/>
      <c r="C25" s="44">
        <v>18.35</v>
      </c>
      <c r="D25" s="114">
        <v>18.38</v>
      </c>
      <c r="E25" s="115">
        <f>SUM(C25+D25)/2</f>
        <v>18.365000000000002</v>
      </c>
      <c r="F25" s="107"/>
      <c r="G25" s="118">
        <v>18</v>
      </c>
      <c r="H25" s="100"/>
    </row>
    <row r="26" spans="1:8" ht="12.75">
      <c r="A26" s="17"/>
      <c r="B26" s="9"/>
      <c r="C26" s="8"/>
      <c r="D26" s="100"/>
      <c r="E26" s="100"/>
      <c r="F26" s="107"/>
      <c r="G26" s="71"/>
      <c r="H26" s="100"/>
    </row>
    <row r="27" spans="1:8" ht="15">
      <c r="A27" s="102" t="s">
        <v>21</v>
      </c>
      <c r="B27" s="108"/>
      <c r="C27" s="109">
        <v>809.3</v>
      </c>
      <c r="D27" s="110">
        <v>875.42</v>
      </c>
      <c r="E27" s="110">
        <f>SUM(C27+D27)/2</f>
        <v>842.3599999999999</v>
      </c>
      <c r="F27" s="111"/>
      <c r="G27" s="119">
        <v>892.48</v>
      </c>
      <c r="H27" s="120">
        <v>456.32</v>
      </c>
    </row>
    <row r="28" spans="1:8" ht="12.75">
      <c r="A28" s="14"/>
      <c r="B28" s="16"/>
      <c r="C28" s="15"/>
      <c r="D28" s="96"/>
      <c r="E28" s="96"/>
      <c r="F28" s="16"/>
      <c r="G28" s="14"/>
      <c r="H28" s="96"/>
    </row>
  </sheetData>
  <mergeCells count="1">
    <mergeCell ref="C3:D3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Mitarbeiter</cp:lastModifiedBy>
  <cp:lastPrinted>2005-02-02T08:31:06Z</cp:lastPrinted>
  <dcterms:created xsi:type="dcterms:W3CDTF">2000-09-05T07:32:42Z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